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25" activeTab="29"/>
  </bookViews>
  <sheets>
    <sheet name="表1.一般公共预算收入表" sheetId="1" r:id="rId1"/>
    <sheet name="表2.一般公共预算支出表" sheetId="2" r:id="rId2"/>
    <sheet name="表3.本级一般公共预算收入" sheetId="53" r:id="rId3"/>
    <sheet name="表4.本级一般公共预算支出" sheetId="54" r:id="rId4"/>
    <sheet name="表5.本级一般公共预算功能分类" sheetId="3" r:id="rId5"/>
    <sheet name="表6.本级一般预算基本支出经济分类" sheetId="14" r:id="rId6"/>
    <sheet name="表7.税收返还和转移支付决算表 " sheetId="47" r:id="rId7"/>
    <sheet name="表8.专项转移支付分地区分项目" sheetId="38" r:id="rId8"/>
    <sheet name="表9.基金（含转移支付）收入执行" sheetId="5" r:id="rId9"/>
    <sheet name="表10.基金（转移支付）支出执行" sheetId="6" r:id="rId10"/>
    <sheet name="表11.本级基金收入" sheetId="39" r:id="rId11"/>
    <sheet name="表12.本级基金支出" sheetId="55" r:id="rId12"/>
    <sheet name="表13.基金转移支付" sheetId="41" r:id="rId13"/>
    <sheet name="表14.国有资本经营预算收入表" sheetId="10" r:id="rId14"/>
    <sheet name="表15.国有资本经营预算支出表" sheetId="11" r:id="rId15"/>
    <sheet name="表16.本级国有资本收入表 " sheetId="56" r:id="rId16"/>
    <sheet name="表17.本级国有资本支出表" sheetId="57" r:id="rId17"/>
    <sheet name="表18.国资转移支付" sheetId="44" r:id="rId18"/>
    <sheet name="表19.社保基金收入执行 " sheetId="50" r:id="rId19"/>
    <sheet name="表20.社保基金支出执行 " sheetId="51" r:id="rId20"/>
    <sheet name="表21.社保基金结余 " sheetId="52" r:id="rId21"/>
    <sheet name="表22.本级社保收入" sheetId="58" r:id="rId22"/>
    <sheet name="表23.本级社保支出" sheetId="59" r:id="rId23"/>
    <sheet name="表24.本级社保结余" sheetId="60" r:id="rId24"/>
    <sheet name="表25.限额余额情况表" sheetId="29" r:id="rId25"/>
    <sheet name="表26.一般限额余额" sheetId="30" r:id="rId26"/>
    <sheet name="表27.专项限额余额" sheetId="31" r:id="rId27"/>
    <sheet name="表28.债券发行情况" sheetId="32" r:id="rId28"/>
    <sheet name="表29.还本付息情况" sheetId="33" r:id="rId29"/>
    <sheet name="表30.专项债券分用途表" sheetId="34" r:id="rId30"/>
    <sheet name="表31.债务情况决算表" sheetId="16" r:id="rId31"/>
  </sheets>
  <definedNames>
    <definedName name="_xlnm._FilterDatabase" localSheetId="4" hidden="1">表5.本级一般公共预算功能分类!$A$5:$G$1332</definedName>
    <definedName name="_xlnm._FilterDatabase" localSheetId="5" hidden="1">表6.本级一般预算基本支出经济分类!$A$6:$C$74</definedName>
    <definedName name="_xlnm.Print_Titles" localSheetId="0">表1.一般公共预算收入表!$1:$5</definedName>
    <definedName name="_xlnm.Print_Titles" localSheetId="2">表3.本级一般公共预算收入!$1:$5</definedName>
    <definedName name="_xlnm.Print_Titles" localSheetId="30">表31.债务情况决算表!$1:$3</definedName>
    <definedName name="_xlnm.Print_Titles" localSheetId="4">表5.本级一般公共预算功能分类!#REF!</definedName>
    <definedName name="_xlnm.Print_Titles" localSheetId="5">表6.本级一般预算基本支出经济分类!$1:$5</definedName>
    <definedName name="_xlnm.Print_Titles" localSheetId="7">表8.专项转移支付分地区分项目!$1:$4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<sst xmlns="http://schemas.openxmlformats.org/spreadsheetml/2006/main" count="2056" uniqueCount="1398">
  <si>
    <t>表1</t>
  </si>
  <si>
    <t>2024年槐荫区一般公共预算收入决算表</t>
  </si>
  <si>
    <t>单位：万元</t>
  </si>
  <si>
    <t>项目</t>
  </si>
  <si>
    <t>2024年预期数</t>
  </si>
  <si>
    <t>2024年调整预期数</t>
  </si>
  <si>
    <t>2024年决算数</t>
  </si>
  <si>
    <t>金额</t>
  </si>
  <si>
    <t>占调整预期%</t>
  </si>
  <si>
    <t>比上年增长%</t>
  </si>
  <si>
    <t>一、增值税</t>
  </si>
  <si>
    <t>二、企业所得税</t>
  </si>
  <si>
    <t>三、个人所得税</t>
  </si>
  <si>
    <t>四、资源税</t>
  </si>
  <si>
    <t>五、城市维护建设税</t>
  </si>
  <si>
    <t>六、房产税</t>
  </si>
  <si>
    <t>七、印花税</t>
  </si>
  <si>
    <t>八、城镇土地使用税</t>
  </si>
  <si>
    <t>九、土地增值税</t>
  </si>
  <si>
    <t>十、车船税</t>
  </si>
  <si>
    <t>十一、耕地占用税</t>
  </si>
  <si>
    <t>十二、契税</t>
  </si>
  <si>
    <t>十三、环保税</t>
  </si>
  <si>
    <t>十四、其他税收</t>
  </si>
  <si>
    <t>十五、专项收入</t>
  </si>
  <si>
    <t>十六、行政事业性收费收入</t>
  </si>
  <si>
    <t>十七、罚没收入</t>
  </si>
  <si>
    <t>十八、国有资本经营收入</t>
  </si>
  <si>
    <t>十九、国有资源（资产）有偿使用收入</t>
  </si>
  <si>
    <t>二十、捐赠</t>
  </si>
  <si>
    <t>二十一、其他收入</t>
  </si>
  <si>
    <t>一般公共预算收入合计</t>
  </si>
  <si>
    <t>债务收入</t>
  </si>
  <si>
    <t xml:space="preserve">    地方政府债券收入</t>
  </si>
  <si>
    <t>转移性收入</t>
  </si>
  <si>
    <t xml:space="preserve">    返还性收入</t>
  </si>
  <si>
    <t xml:space="preserve">    一般性转移支付收入</t>
  </si>
  <si>
    <t xml:space="preserve">    专项转移支付收入</t>
  </si>
  <si>
    <t xml:space="preserve">    区域间转移性收入</t>
  </si>
  <si>
    <t xml:space="preserve">   动用预算稳定调节基金及调入资金</t>
  </si>
  <si>
    <t>上年结转及结余收入</t>
  </si>
  <si>
    <t>总收入合计</t>
  </si>
  <si>
    <t>表2</t>
  </si>
  <si>
    <t>2024年槐荫区一般公共预算支出决算表</t>
  </si>
  <si>
    <t>2024年调整预算数</t>
  </si>
  <si>
    <t>2024年决算数（含转移支付）</t>
  </si>
  <si>
    <t>2023决算数</t>
  </si>
  <si>
    <t>占调整预算%</t>
  </si>
  <si>
    <t>比上年同比增长%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</si>
  <si>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</si>
  <si>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</si>
  <si>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</si>
  <si>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</si>
  <si>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</si>
  <si>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</si>
  <si>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</si>
  <si>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</si>
  <si>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</si>
  <si>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</si>
  <si>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</si>
  <si>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</si>
  <si>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</si>
  <si>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</si>
  <si>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十五、金融支出</t>
  </si>
  <si>
    <t>十六、援助其他地区支出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</si>
  <si>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</si>
  <si>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</si>
  <si>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</si>
  <si>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</si>
  <si>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二十一、预备费</t>
  </si>
  <si>
    <t>0</t>
  </si>
  <si>
    <t>二十二、债务付息支出</t>
  </si>
  <si>
    <t>二十三、其他支出</t>
  </si>
  <si>
    <t>一般公共预算支出合计</t>
  </si>
  <si>
    <t>转移性支出</t>
  </si>
  <si>
    <t xml:space="preserve">   上解支出</t>
  </si>
  <si>
    <t xml:space="preserve">   区域间转移性支出</t>
  </si>
  <si>
    <t xml:space="preserve">   调出资金</t>
  </si>
  <si>
    <t xml:space="preserve">   安排预算稳定调节基金</t>
  </si>
  <si>
    <t xml:space="preserve">   债务还本支出</t>
  </si>
  <si>
    <t>结转下年支出</t>
  </si>
  <si>
    <t>总支出合计</t>
  </si>
  <si>
    <t>表3</t>
  </si>
  <si>
    <t>2024年槐荫区本级一般公共预算收入决算表</t>
  </si>
  <si>
    <t>表4</t>
  </si>
  <si>
    <t>2024年槐荫区本级一般公共预算支出决算表</t>
  </si>
  <si>
    <t>表5</t>
  </si>
  <si>
    <t>2024年槐荫区本级一般公共预算支出决算表（功能分类）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</si>
  <si>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</si>
  <si>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</si>
  <si>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</si>
  <si>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</si>
  <si>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</si>
  <si>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</si>
  <si>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</si>
  <si>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</si>
  <si>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</si>
  <si>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</si>
  <si>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</si>
  <si>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</si>
  <si>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</si>
  <si>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</si>
  <si>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</si>
  <si>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</si>
  <si>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</si>
  <si>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</si>
  <si>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</si>
  <si>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</si>
  <si>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</si>
  <si>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</si>
  <si>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</si>
  <si>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</si>
  <si>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</si>
  <si>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</si>
  <si>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</si>
  <si>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</si>
  <si>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</si>
  <si>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</si>
  <si>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</si>
  <si>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</si>
  <si>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</si>
  <si>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</si>
  <si>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</si>
  <si>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</si>
  <si>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</si>
  <si>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</si>
  <si>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</si>
  <si>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</si>
  <si>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</si>
  <si>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</si>
  <si>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</si>
  <si>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</si>
  <si>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</si>
  <si>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</si>
  <si>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</si>
  <si>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</si>
  <si>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</si>
  <si>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</si>
  <si>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</si>
  <si>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</si>
  <si>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</si>
  <si>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</si>
  <si>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</si>
  <si>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</si>
  <si>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</si>
  <si>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</si>
  <si>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</si>
  <si>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</si>
  <si>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</si>
  <si>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</si>
  <si>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</si>
  <si>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</si>
  <si>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</si>
  <si>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</si>
  <si>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</si>
  <si>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</si>
  <si>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</si>
  <si>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</si>
  <si>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</si>
  <si>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</si>
  <si>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</si>
  <si>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</si>
  <si>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</si>
  <si>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</si>
  <si>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</si>
  <si>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</si>
  <si>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</si>
  <si>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</si>
  <si>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</si>
  <si>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</si>
  <si>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</si>
  <si>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</si>
  <si>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</si>
  <si>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</si>
  <si>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</si>
  <si>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</si>
  <si>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</si>
  <si>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</si>
  <si>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</si>
  <si>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</si>
  <si>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</si>
  <si>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</si>
  <si>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</si>
  <si>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</si>
  <si>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</si>
  <si>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</si>
  <si>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</si>
  <si>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</si>
  <si>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</si>
  <si>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</si>
  <si>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</si>
  <si>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</si>
  <si>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</si>
  <si>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</si>
  <si>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</si>
  <si>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</si>
  <si>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</si>
  <si>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</si>
  <si>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</si>
  <si>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</si>
  <si>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</si>
  <si>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</si>
  <si>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</si>
  <si>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</si>
  <si>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</si>
  <si>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</si>
  <si>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</si>
  <si>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</si>
  <si>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</si>
  <si>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</si>
  <si>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</si>
  <si>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</si>
  <si>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</si>
  <si>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</si>
  <si>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</si>
  <si>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</si>
  <si>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</si>
  <si>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社会工作事务</t>
  </si>
  <si>
    <t xml:space="preserve">    其他社会工作事务支出</t>
  </si>
  <si>
    <t xml:space="preserve">  信访事务</t>
  </si>
  <si>
    <t xml:space="preserve">    信访业务</t>
  </si>
  <si>
    <t xml:space="preserve">    其他信访事务支出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</si>
  <si>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</si>
  <si>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</si>
  <si>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</si>
  <si>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</si>
  <si>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</si>
  <si>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</si>
  <si>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</si>
  <si>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</si>
  <si>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</si>
  <si>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</si>
  <si>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</si>
  <si>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</si>
  <si>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</si>
  <si>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</si>
  <si>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</si>
  <si>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</si>
  <si>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</si>
  <si>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</si>
  <si>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</si>
  <si>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</si>
  <si>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</si>
  <si>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</si>
  <si>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</si>
  <si>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</si>
  <si>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</si>
  <si>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</si>
  <si>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</si>
  <si>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</si>
  <si>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</si>
  <si>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</si>
  <si>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</si>
  <si>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</si>
  <si>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</si>
  <si>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</si>
  <si>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</si>
  <si>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</si>
  <si>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</si>
  <si>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</si>
  <si>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</si>
  <si>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</si>
  <si>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</si>
  <si>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</si>
  <si>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</si>
  <si>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</si>
  <si>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</si>
  <si>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</si>
  <si>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</si>
  <si>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</si>
  <si>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</si>
  <si>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</si>
  <si>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</si>
  <si>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</si>
  <si>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</si>
  <si>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</si>
  <si>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</si>
  <si>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</si>
  <si>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</si>
  <si>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</si>
  <si>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</si>
  <si>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</si>
  <si>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</si>
  <si>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</si>
  <si>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</si>
  <si>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</si>
  <si>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</si>
  <si>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</si>
  <si>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</si>
  <si>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</si>
  <si>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</si>
  <si>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</si>
  <si>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</si>
  <si>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</si>
  <si>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</si>
  <si>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</si>
  <si>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</si>
  <si>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</si>
  <si>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</si>
  <si>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</si>
  <si>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</si>
  <si>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</si>
  <si>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</si>
  <si>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</si>
  <si>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</si>
  <si>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</si>
  <si>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</si>
  <si>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</si>
  <si>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</si>
  <si>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</si>
  <si>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</si>
  <si>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</si>
  <si>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</si>
  <si>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</si>
  <si>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</si>
  <si>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</si>
  <si>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</si>
  <si>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</si>
  <si>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</si>
  <si>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</si>
  <si>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</si>
  <si>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</si>
  <si>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</si>
  <si>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</si>
  <si>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</si>
  <si>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</si>
  <si>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</si>
  <si>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</si>
  <si>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</si>
  <si>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</si>
  <si>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</si>
  <si>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</si>
  <si>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</si>
  <si>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</si>
  <si>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</si>
  <si>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</si>
  <si>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</si>
  <si>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</si>
  <si>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</si>
  <si>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</si>
  <si>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</si>
  <si>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</si>
  <si>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</si>
  <si>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</si>
  <si>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</si>
  <si>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</si>
  <si>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</si>
  <si>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</si>
  <si>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</si>
  <si>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</si>
  <si>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</si>
  <si>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</si>
  <si>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</si>
  <si>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</si>
  <si>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</si>
  <si>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</si>
  <si>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</si>
  <si>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</si>
  <si>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</si>
  <si>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</si>
  <si>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</si>
  <si>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</si>
  <si>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</si>
  <si>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</si>
  <si>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</si>
  <si>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</si>
  <si>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</si>
  <si>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</si>
  <si>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</si>
  <si>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</si>
  <si>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</si>
  <si>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</si>
  <si>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</si>
  <si>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</si>
  <si>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</si>
  <si>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</si>
  <si>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</si>
  <si>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</si>
  <si>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</si>
  <si>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</si>
  <si>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</si>
  <si>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</si>
  <si>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</si>
  <si>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</si>
  <si>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</si>
  <si>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</si>
  <si>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</si>
  <si>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</si>
  <si>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</si>
  <si>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</si>
  <si>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</si>
  <si>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</si>
  <si>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</si>
  <si>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</si>
  <si>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</si>
  <si>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</si>
  <si>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</si>
  <si>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</si>
  <si>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</si>
  <si>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</si>
  <si>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</si>
  <si>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</si>
  <si>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</si>
  <si>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</si>
  <si>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</si>
  <si>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</si>
  <si>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</si>
  <si>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</si>
  <si>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</si>
  <si>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</si>
  <si>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</si>
  <si>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</si>
  <si>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</si>
  <si>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</si>
  <si>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</si>
  <si>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</si>
  <si>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</si>
  <si>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</si>
  <si>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</si>
  <si>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</si>
  <si>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</si>
  <si>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</si>
  <si>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</si>
  <si>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</si>
  <si>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</si>
  <si>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</si>
  <si>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</si>
  <si>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</si>
  <si>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</si>
  <si>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</si>
  <si>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</si>
  <si>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</si>
  <si>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</si>
  <si>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</si>
  <si>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</si>
  <si>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</si>
  <si>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</si>
  <si>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</si>
  <si>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</si>
  <si>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</si>
  <si>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</si>
  <si>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</si>
  <si>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</si>
  <si>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</si>
  <si>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</si>
  <si>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</si>
  <si>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</si>
  <si>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</si>
  <si>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</si>
  <si>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</si>
  <si>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</si>
  <si>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</si>
  <si>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</si>
  <si>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</si>
  <si>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</si>
  <si>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</si>
  <si>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</si>
  <si>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</si>
  <si>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</si>
  <si>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</si>
  <si>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</si>
  <si>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</si>
  <si>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</si>
  <si>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</si>
  <si>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</si>
  <si>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</si>
  <si>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</si>
  <si>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</si>
  <si>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</si>
  <si>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</si>
  <si>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</si>
  <si>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</si>
  <si>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</si>
  <si>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</si>
  <si>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</si>
  <si>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</si>
  <si>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</si>
  <si>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</si>
  <si>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</si>
  <si>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</si>
  <si>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</si>
  <si>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</si>
  <si>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</si>
  <si>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</si>
  <si>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</si>
  <si>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</si>
  <si>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</si>
  <si>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</si>
  <si>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</si>
  <si>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</si>
  <si>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</si>
  <si>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</si>
  <si>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</si>
  <si>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</si>
  <si>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</si>
  <si>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</si>
  <si>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</si>
  <si>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</si>
  <si>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</si>
  <si>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</si>
  <si>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</si>
  <si>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</si>
  <si>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</si>
  <si>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</si>
  <si>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</si>
  <si>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</si>
  <si>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</si>
  <si>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</si>
  <si>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</si>
  <si>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</si>
  <si>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</si>
  <si>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</si>
  <si>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</si>
  <si>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</si>
  <si>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</si>
  <si>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</si>
  <si>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</si>
  <si>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</si>
  <si>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褒扬纪念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</si>
  <si>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</si>
  <si>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</si>
  <si>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</si>
  <si>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</si>
  <si>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</si>
  <si>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</si>
  <si>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</si>
  <si>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</si>
  <si>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</si>
  <si>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</si>
  <si>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</si>
  <si>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</si>
  <si>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</si>
  <si>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</si>
  <si>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</si>
  <si>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</si>
  <si>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</si>
  <si>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</si>
  <si>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</si>
  <si>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</si>
  <si>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</si>
  <si>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</si>
  <si>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</si>
  <si>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</si>
  <si>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</si>
  <si>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</si>
  <si>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</si>
  <si>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</si>
  <si>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</si>
  <si>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</si>
  <si>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</si>
  <si>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</si>
  <si>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</si>
  <si>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</si>
  <si>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对道路交通事故社会救助基金的补助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</si>
  <si>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</si>
  <si>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</si>
  <si>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</si>
  <si>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</si>
  <si>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</si>
  <si>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</si>
  <si>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</si>
  <si>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</si>
  <si>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</si>
  <si>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</si>
  <si>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</si>
  <si>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</si>
  <si>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</si>
  <si>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</si>
  <si>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</si>
  <si>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</si>
  <si>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</si>
  <si>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</si>
  <si>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</si>
  <si>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</si>
  <si>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</si>
  <si>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</si>
  <si>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</si>
  <si>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</si>
  <si>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</si>
  <si>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</si>
  <si>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</si>
  <si>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</si>
  <si>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</si>
  <si>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</si>
  <si>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</si>
  <si>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</si>
  <si>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</si>
  <si>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</si>
  <si>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</si>
  <si>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</si>
  <si>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</si>
  <si>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</si>
  <si>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</si>
  <si>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</si>
  <si>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</si>
  <si>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</si>
  <si>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</si>
  <si>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</si>
  <si>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</si>
  <si>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</si>
  <si>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</si>
  <si>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</si>
  <si>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</si>
  <si>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</si>
  <si>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</si>
  <si>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</si>
  <si>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</si>
  <si>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突发公共卫生事件应急处置</t>
  </si>
  <si>
    <t xml:space="preserve">    其他公共卫生支出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</si>
  <si>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</si>
  <si>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</si>
  <si>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</si>
  <si>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</si>
  <si>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</si>
  <si>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</si>
  <si>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</si>
  <si>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</si>
  <si>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</si>
  <si>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</si>
  <si>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</si>
  <si>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</si>
  <si>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</si>
  <si>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</si>
  <si>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</si>
  <si>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</si>
  <si>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</si>
  <si>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</si>
  <si>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</si>
  <si>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</si>
  <si>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</si>
  <si>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</si>
  <si>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</si>
  <si>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</si>
  <si>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</si>
  <si>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</si>
  <si>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中医药事务</t>
  </si>
  <si>
    <t xml:space="preserve">    中医(民族医)药专项</t>
  </si>
  <si>
    <t xml:space="preserve">    其他中医药事务支出</t>
  </si>
  <si>
    <t xml:space="preserve">  疾病预防控制事务</t>
  </si>
  <si>
    <t xml:space="preserve">    其他疾病预防控制事务支出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</si>
  <si>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</si>
  <si>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</si>
  <si>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</si>
  <si>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</si>
  <si>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</si>
  <si>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</si>
  <si>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</si>
  <si>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</si>
  <si>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</si>
  <si>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</si>
  <si>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</si>
  <si>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</si>
  <si>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</si>
  <si>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</si>
  <si>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</si>
  <si>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</si>
  <si>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</si>
  <si>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</si>
  <si>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</si>
  <si>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</si>
  <si>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</si>
  <si>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</si>
  <si>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</si>
  <si>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</si>
  <si>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</si>
  <si>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</si>
  <si>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</si>
  <si>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</si>
  <si>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</si>
  <si>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</si>
  <si>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森林保护修复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</si>
  <si>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</si>
  <si>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</si>
  <si>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</si>
  <si>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</si>
  <si>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</si>
  <si>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其他森林保护修复支出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</si>
  <si>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</si>
  <si>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</si>
  <si>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</si>
  <si>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</si>
  <si>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</si>
  <si>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</si>
  <si>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</si>
  <si>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</si>
  <si>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</si>
  <si>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</si>
  <si>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</si>
  <si>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</si>
  <si>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</si>
  <si>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</si>
  <si>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</si>
  <si>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</si>
  <si>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</si>
  <si>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</si>
  <si>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</si>
  <si>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</si>
  <si>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</si>
  <si>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</si>
  <si>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</si>
  <si>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</si>
  <si>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</si>
  <si>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</si>
  <si>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</si>
  <si>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</si>
  <si>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</si>
  <si>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</si>
  <si>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</si>
  <si>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</si>
  <si>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</si>
  <si>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</si>
  <si>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</si>
  <si>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</si>
  <si>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</si>
  <si>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</si>
  <si>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</si>
  <si>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</si>
  <si>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</si>
  <si>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</si>
  <si>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</si>
  <si>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</si>
  <si>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</si>
  <si>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</si>
  <si>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</si>
  <si>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</si>
  <si>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</si>
  <si>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</si>
  <si>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</si>
  <si>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</si>
  <si>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</si>
  <si>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</si>
  <si>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</si>
  <si>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</si>
  <si>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</si>
  <si>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</si>
  <si>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</si>
  <si>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</si>
  <si>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</si>
  <si>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</si>
  <si>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</si>
  <si>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</si>
  <si>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</si>
  <si>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农业生态资源保护</t>
  </si>
  <si>
    <t xml:space="preserve">    乡村道路建设</t>
  </si>
  <si>
    <t xml:space="preserve">    渔业发展</t>
  </si>
  <si>
    <t xml:space="preserve">    对高校毕业生到基层任职补助</t>
  </si>
  <si>
    <t xml:space="preserve">    耕地建设与利用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</si>
  <si>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</si>
  <si>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</si>
  <si>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</si>
  <si>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</si>
  <si>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</si>
  <si>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</si>
  <si>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</si>
  <si>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</si>
  <si>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</si>
  <si>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</si>
  <si>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</si>
  <si>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</si>
  <si>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</si>
  <si>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</si>
  <si>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</si>
  <si>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</si>
  <si>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</si>
  <si>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</si>
  <si>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退耕还林还草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</si>
  <si>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</si>
  <si>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</si>
  <si>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</si>
  <si>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</si>
  <si>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</si>
  <si>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</si>
  <si>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</si>
  <si>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</si>
  <si>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</si>
  <si>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</si>
  <si>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</si>
  <si>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</si>
  <si>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</si>
  <si>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</si>
  <si>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</si>
  <si>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</si>
  <si>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</si>
  <si>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</si>
  <si>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</si>
  <si>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</si>
  <si>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</si>
  <si>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</si>
  <si>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</si>
  <si>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</si>
  <si>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</si>
  <si>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</si>
  <si>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</si>
  <si>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</si>
  <si>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</si>
  <si>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</si>
  <si>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</si>
  <si>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其他巩固脱贫攻坚成果衔接乡村振兴支出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</si>
  <si>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</si>
  <si>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</si>
  <si>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</si>
  <si>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</si>
  <si>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</si>
  <si>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</si>
  <si>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</si>
  <si>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</si>
  <si>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</si>
  <si>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</si>
  <si>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</si>
  <si>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</si>
  <si>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</si>
  <si>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</si>
  <si>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</si>
  <si>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</si>
  <si>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</si>
  <si>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</si>
  <si>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</si>
  <si>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</si>
  <si>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</si>
  <si>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</si>
  <si>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</si>
  <si>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</si>
  <si>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</si>
  <si>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公路运输管理</t>
  </si>
  <si>
    <t xml:space="preserve">    公路和运输技术标准化建设</t>
  </si>
  <si>
    <t xml:space="preserve">    水运建设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</si>
  <si>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</si>
  <si>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</si>
  <si>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</si>
  <si>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</si>
  <si>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</si>
  <si>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</si>
  <si>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</si>
  <si>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</si>
  <si>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</si>
  <si>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</si>
  <si>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</si>
  <si>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</si>
  <si>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</si>
  <si>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</si>
  <si>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</si>
  <si>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</si>
  <si>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</si>
  <si>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</si>
  <si>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</si>
  <si>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</si>
  <si>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</si>
  <si>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</si>
  <si>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</si>
  <si>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</si>
  <si>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</si>
  <si>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</si>
  <si>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</si>
  <si>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</si>
  <si>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</si>
  <si>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</si>
  <si>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</si>
  <si>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</si>
  <si>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</si>
  <si>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</si>
  <si>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</si>
  <si>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</si>
  <si>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</si>
  <si>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</si>
  <si>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</si>
  <si>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</si>
  <si>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</si>
  <si>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</si>
  <si>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</si>
  <si>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</si>
  <si>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</si>
  <si>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</si>
  <si>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</si>
  <si>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</si>
  <si>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</si>
  <si>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</si>
  <si>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</si>
  <si>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</si>
  <si>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</si>
  <si>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</si>
  <si>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</si>
  <si>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</si>
  <si>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</si>
  <si>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</si>
  <si>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</si>
  <si>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</si>
  <si>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</si>
  <si>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</si>
  <si>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</si>
  <si>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</si>
  <si>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</si>
  <si>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</si>
  <si>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</si>
  <si>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</si>
  <si>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</si>
  <si>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</si>
  <si>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</si>
  <si>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</si>
  <si>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</si>
  <si>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</si>
  <si>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</si>
  <si>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</si>
  <si>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</si>
  <si>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</si>
  <si>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</si>
  <si>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</si>
  <si>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</si>
  <si>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</si>
  <si>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</si>
  <si>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</si>
  <si>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</si>
  <si>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</si>
  <si>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</si>
  <si>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</si>
  <si>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</si>
  <si>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</si>
  <si>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</si>
  <si>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</si>
  <si>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</si>
  <si>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</si>
  <si>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</si>
  <si>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</si>
  <si>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</si>
  <si>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</si>
  <si>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</si>
  <si>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</si>
  <si>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</si>
  <si>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</si>
  <si>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</si>
  <si>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</si>
  <si>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</si>
  <si>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</si>
  <si>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</si>
  <si>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</si>
  <si>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</si>
  <si>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</si>
  <si>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</si>
  <si>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</si>
  <si>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</si>
  <si>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</si>
  <si>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</si>
  <si>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</si>
  <si>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</si>
  <si>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</si>
  <si>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</si>
  <si>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</si>
  <si>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</si>
  <si>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</si>
  <si>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</si>
  <si>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</si>
  <si>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</si>
  <si>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</si>
  <si>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</si>
  <si>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</si>
  <si>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</si>
  <si>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</si>
  <si>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</si>
  <si>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</si>
  <si>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</si>
  <si>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</si>
  <si>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</si>
  <si>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</si>
  <si>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</si>
  <si>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</si>
  <si>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</si>
  <si>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</si>
  <si>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</si>
  <si>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</si>
  <si>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</si>
  <si>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</si>
  <si>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</si>
  <si>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</si>
  <si>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</si>
  <si>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</si>
  <si>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</si>
  <si>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</si>
  <si>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</si>
  <si>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</si>
  <si>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</si>
  <si>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</si>
  <si>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</si>
  <si>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</si>
  <si>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</si>
  <si>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</si>
  <si>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</si>
  <si>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</si>
  <si>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</si>
  <si>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</si>
  <si>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</si>
  <si>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</si>
  <si>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</si>
  <si>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</si>
  <si>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</si>
  <si>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</si>
  <si>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</si>
  <si>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</si>
  <si>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</si>
  <si>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</si>
  <si>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</si>
  <si>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</si>
  <si>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</si>
  <si>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</si>
  <si>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</si>
  <si>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</si>
  <si>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</si>
  <si>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</si>
  <si>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</si>
  <si>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</si>
  <si>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</si>
  <si>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</si>
  <si>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</si>
  <si>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</si>
  <si>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</si>
  <si>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</si>
  <si>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</si>
  <si>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</si>
  <si>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</si>
  <si>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</si>
  <si>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</si>
  <si>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</si>
  <si>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</si>
  <si>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</si>
  <si>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</si>
  <si>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</si>
  <si>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</si>
  <si>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天然铀储备</t>
  </si>
  <si>
    <t xml:space="preserve">    煤炭储备</t>
  </si>
  <si>
    <t xml:space="preserve">    成品油储备</t>
  </si>
  <si>
    <t xml:space="preserve">    天然气储备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</si>
  <si>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</si>
  <si>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</si>
  <si>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</si>
  <si>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</si>
  <si>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</si>
  <si>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</si>
  <si>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</si>
  <si>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</si>
  <si>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</si>
  <si>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</si>
  <si>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</si>
  <si>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</si>
  <si>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</si>
  <si>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</si>
  <si>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</si>
  <si>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</si>
  <si>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</si>
  <si>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</si>
  <si>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</si>
  <si>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</si>
  <si>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</si>
  <si>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</si>
  <si>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</si>
  <si>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</si>
  <si>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</si>
  <si>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</si>
  <si>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</si>
  <si>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</si>
  <si>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</si>
  <si>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</si>
  <si>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</si>
  <si>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</si>
  <si>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</si>
  <si>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</si>
  <si>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</si>
  <si>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</si>
  <si>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</si>
  <si>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</si>
  <si>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</si>
  <si>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</si>
  <si>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</si>
  <si>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</si>
  <si>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</si>
  <si>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</si>
  <si>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</si>
  <si>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</si>
  <si>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</si>
  <si>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</si>
  <si>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</si>
  <si>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</si>
  <si>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</si>
  <si>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</si>
  <si>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</si>
  <si>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</si>
  <si>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</si>
  <si>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</si>
  <si>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</si>
  <si>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</si>
  <si>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</si>
  <si>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中央政府国内债务付息支出(款)</t>
  </si>
  <si>
    <t xml:space="preserve">    中央政府国内债务付息支出(项)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</si>
  <si>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</si>
  <si>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</si>
  <si>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</si>
  <si>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</si>
  <si>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</si>
  <si>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</si>
  <si>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</si>
  <si>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</si>
  <si>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</si>
  <si>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</si>
  <si>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</si>
  <si>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中央政府国内债务发行费用支出(款)</t>
  </si>
  <si>
    <t xml:space="preserve">    中央政府国内债务发行费用支出(项)</t>
  </si>
  <si>
    <t xml:space="preserve">  中央政府国外债务发行费用支出(款)</t>
  </si>
  <si>
    <t xml:space="preserve">    中央政府国外债务发行费用支出(项)</t>
  </si>
  <si>
    <t xml:space="preserve">  地方政府一般债务发行费用支出(款)</t>
  </si>
  <si>
    <t xml:space="preserve">    地方政府一般债务发行费用支出(项)</t>
  </si>
  <si>
    <t>表6</t>
  </si>
  <si>
    <t>2024年度本级一般公共预算基本支出决算经济分类表</t>
  </si>
  <si>
    <t>一般公共预算基本支出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</si>
  <si>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</si>
  <si>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</si>
  <si>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</si>
  <si>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</si>
  <si>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</si>
  <si>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</si>
  <si>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</si>
  <si>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</si>
  <si>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</si>
  <si>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</si>
  <si>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</si>
  <si>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</si>
  <si>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</si>
  <si>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</si>
  <si>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</si>
  <si>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</si>
  <si>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</si>
  <si>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</si>
  <si>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</si>
  <si>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</si>
  <si>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</si>
  <si>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</si>
  <si>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</si>
  <si>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</si>
  <si>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机关资本性支出(基本建设)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</si>
  <si>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</si>
  <si>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</si>
  <si>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</si>
  <si>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</si>
  <si>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</si>
  <si>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</si>
  <si>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</si>
  <si>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</si>
  <si>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</si>
  <si>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</si>
  <si>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</si>
  <si>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</si>
  <si>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</si>
  <si>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资本金注入(基本建设)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</si>
  <si>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</si>
  <si>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</si>
  <si>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</si>
  <si>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</si>
  <si>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</si>
  <si>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</si>
  <si>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</si>
  <si>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</si>
  <si>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</si>
  <si>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</si>
  <si>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</si>
  <si>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</si>
  <si>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</si>
  <si>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</si>
  <si>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</si>
  <si>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</si>
  <si>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</si>
  <si>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</si>
  <si>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</si>
  <si>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</si>
  <si>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</si>
  <si>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>表7</t>
  </si>
  <si>
    <t>2024年一般公共预算对下税收返还及一般性转移支付决算表</t>
  </si>
  <si>
    <t>合计</t>
  </si>
  <si>
    <t>槐荫区</t>
  </si>
  <si>
    <t>一、返还性支出</t>
  </si>
  <si>
    <t>二、一般性转移支付</t>
  </si>
  <si>
    <t>合　计</t>
  </si>
  <si>
    <t>备注：槐荫区无对下税收返还及一般性转移支付，此表为空表</t>
  </si>
  <si>
    <t>表8</t>
  </si>
  <si>
    <t>2024年一般公共预算安排的专项转移支付分地区、分项目决算表</t>
  </si>
  <si>
    <r>
      <rPr>
        <b/>
        <sz val="11"/>
        <color rgb="FF000000"/>
        <rFont val="宋体"/>
        <charset val="134"/>
      </rPr>
      <t>项</t>
    </r>
    <r>
      <rPr>
        <b/>
        <sz val="11"/>
        <color indexed="8"/>
        <rFont val="宋体"/>
        <charset val="134"/>
      </rPr>
      <t>       目</t>
    </r>
  </si>
  <si>
    <t>合    计</t>
  </si>
  <si>
    <t>一、一般公共服务方面</t>
  </si>
  <si>
    <t>二、公共安全方面</t>
  </si>
  <si>
    <t>三、教育方面</t>
  </si>
  <si>
    <t>四、科学技术方面</t>
  </si>
  <si>
    <t xml:space="preserve">    其中：人才建设资金</t>
  </si>
  <si>
    <t xml:space="preserve">         科技创新发展资金</t>
  </si>
  <si>
    <t>五、文化旅游体育与传媒方面</t>
  </si>
  <si>
    <t xml:space="preserve">    其中：宣传文化旅游发展资金</t>
  </si>
  <si>
    <t>六、社会保障和就业方面</t>
  </si>
  <si>
    <t xml:space="preserve">    其中：残疾人康复和就业资金</t>
  </si>
  <si>
    <t xml:space="preserve">         基本建设投资</t>
  </si>
  <si>
    <t>七、卫生健康方面</t>
  </si>
  <si>
    <t xml:space="preserve">    其中：卫生健康资金</t>
  </si>
  <si>
    <t>八、节能环保方面</t>
  </si>
  <si>
    <t xml:space="preserve">    其中：环境污染防治资金</t>
  </si>
  <si>
    <t xml:space="preserve">         住房和城镇化建设资金</t>
  </si>
  <si>
    <t>九、城乡社区方面</t>
  </si>
  <si>
    <t xml:space="preserve">    其中：基本建设投资</t>
  </si>
  <si>
    <t>十、农林水方面</t>
  </si>
  <si>
    <t xml:space="preserve">    其中：乡村振兴重大专项资金</t>
  </si>
  <si>
    <t>十一、交通运输方面</t>
  </si>
  <si>
    <t xml:space="preserve">    其中：交通发展资金</t>
  </si>
  <si>
    <t>十二、资源勘探工业信息等方面</t>
  </si>
  <si>
    <t xml:space="preserve">    其中：工业转型发展资金</t>
  </si>
  <si>
    <t>十三、商业服务业等方面</t>
  </si>
  <si>
    <t xml:space="preserve">         商贸发展和市场开拓资金</t>
  </si>
  <si>
    <t>十四、金融方面</t>
  </si>
  <si>
    <t xml:space="preserve">    其中：金融发展资金</t>
  </si>
  <si>
    <t>十五、自然资源海洋气象等方面</t>
  </si>
  <si>
    <t xml:space="preserve">    其中：国土勘探和治理资金</t>
  </si>
  <si>
    <t>十六、住房保障方面</t>
  </si>
  <si>
    <t>十七、粮油物资储备方面</t>
  </si>
  <si>
    <t>十八、灾害防治及应急管理方面</t>
  </si>
  <si>
    <t xml:space="preserve">    其中：安全生产和应急管理资金</t>
  </si>
  <si>
    <t xml:space="preserve">         金融发展资金</t>
  </si>
  <si>
    <t>十九、其他方面</t>
  </si>
  <si>
    <t>表9</t>
  </si>
  <si>
    <t>2024年槐荫区政府性基金预算（含转移支付）收入决算表</t>
  </si>
  <si>
    <t xml:space="preserve"> 单位：万元</t>
  </si>
  <si>
    <t>调整预期数</t>
  </si>
  <si>
    <t>备注2023</t>
  </si>
  <si>
    <t>本年收入合计</t>
  </si>
  <si>
    <t xml:space="preserve">    地方政府债券转贷收入</t>
  </si>
  <si>
    <t xml:space="preserve">    调入资金</t>
  </si>
  <si>
    <t>表10</t>
  </si>
  <si>
    <t>2024年槐荫区政府性基金预算支出决算表</t>
  </si>
  <si>
    <t xml:space="preserve">  单位：万元</t>
  </si>
  <si>
    <t>2023年</t>
  </si>
  <si>
    <t>一、教育</t>
  </si>
  <si>
    <t>二、科学技术</t>
  </si>
  <si>
    <t>三、文化旅游体育与传媒</t>
  </si>
  <si>
    <t>四、社会保障和就业</t>
  </si>
  <si>
    <t>五、节能环保</t>
  </si>
  <si>
    <t>六、城乡社区事务</t>
  </si>
  <si>
    <t>七、农林水事务</t>
  </si>
  <si>
    <t>八、交通运输</t>
  </si>
  <si>
    <t>九、资源勘探电力信息等事务</t>
  </si>
  <si>
    <t>十、商业服务业等事务</t>
  </si>
  <si>
    <t>十一、金融监管等事务</t>
  </si>
  <si>
    <t>十二、其他支出</t>
  </si>
  <si>
    <t>十三、债务付息支出</t>
  </si>
  <si>
    <t>十四、抗疫特别国债安排的支出</t>
  </si>
  <si>
    <t>支出合计</t>
  </si>
  <si>
    <t>表11</t>
  </si>
  <si>
    <t>2024年槐荫区本级政府性基金预算（含转移支付）收入决算表</t>
  </si>
  <si>
    <t>表12</t>
  </si>
  <si>
    <t>2024年槐荫区本级政府性基金预算支出决算表</t>
  </si>
  <si>
    <t>表13</t>
  </si>
  <si>
    <t>2024年槐荫区政府性基金对下转移支付分项目、分地区决算表</t>
  </si>
  <si>
    <t>项       目</t>
  </si>
  <si>
    <t>**县</t>
  </si>
  <si>
    <t>一、国家电影事业发展专项资金</t>
  </si>
  <si>
    <t>二、旅游发展基金</t>
  </si>
  <si>
    <t>三、大中型水库移民后期扶持基金</t>
  </si>
  <si>
    <t>四、国有土地使用权出让收入及对应专项债务收入安排的支出</t>
  </si>
  <si>
    <t>五、国家重大水利工程建设基金</t>
  </si>
  <si>
    <t>六、港口建设费安排的支出</t>
  </si>
  <si>
    <t>七、民航发展基金</t>
  </si>
  <si>
    <t>八、彩票公益金及彩票发行销售机构业务费安排的支出</t>
  </si>
  <si>
    <t>九、其他政府性基金及对应专项债务收入安排的支出</t>
  </si>
  <si>
    <t>备注：槐荫区无政府性基金对下转移支付，此表为空表</t>
  </si>
  <si>
    <t>表14</t>
  </si>
  <si>
    <t>2024年槐荫区国有资本经营预算收入决算表</t>
  </si>
  <si>
    <t>2024预期数</t>
  </si>
  <si>
    <t>一、利润收入</t>
  </si>
  <si>
    <t xml:space="preserve">    建筑施工企业利润收入</t>
  </si>
  <si>
    <t xml:space="preserve">    其他国有资本经营预算企业利润收入</t>
  </si>
  <si>
    <t>二、股利股息收入</t>
  </si>
  <si>
    <t>三、产权转让收入</t>
  </si>
  <si>
    <t>四、清算收入</t>
  </si>
  <si>
    <t>五、其他国有资本经营预算收入</t>
  </si>
  <si>
    <t>六、上级补助收入</t>
  </si>
  <si>
    <t>上年结转收入</t>
  </si>
  <si>
    <t>收入总计</t>
  </si>
  <si>
    <t>表15</t>
  </si>
  <si>
    <t>2024年槐荫区国有资本经营预算支出执行情况表</t>
  </si>
  <si>
    <t xml:space="preserve">       单位：万元</t>
  </si>
  <si>
    <t>一、社会保障和就业支出</t>
  </si>
  <si>
    <t>二、国有资本经营预算支出</t>
  </si>
  <si>
    <t xml:space="preserve">  解决历史遗留问题及改革成本支出</t>
  </si>
  <si>
    <t xml:space="preserve">    国有企业退休人员社会化管理补助支出</t>
  </si>
  <si>
    <t xml:space="preserve">    其他解决历史遗留问题及改革成本支出</t>
  </si>
  <si>
    <t xml:space="preserve">    其他国有资本经营预算支出</t>
  </si>
  <si>
    <t xml:space="preserve">      其他国有资本经营预算支出</t>
  </si>
  <si>
    <t>本年支出合计</t>
  </si>
  <si>
    <t>调出资金</t>
  </si>
  <si>
    <t>结转下年支出合计</t>
  </si>
  <si>
    <t>支出总计</t>
  </si>
  <si>
    <t>表16</t>
  </si>
  <si>
    <t>2024年槐荫区本级国有资本经营预算收入决算表</t>
  </si>
  <si>
    <t>表17</t>
  </si>
  <si>
    <t>2024年槐荫区本级国有资本经营预算支出执行情况表</t>
  </si>
  <si>
    <r>
      <rPr>
        <b/>
        <sz val="11"/>
        <rFont val="宋体"/>
        <charset val="134"/>
        <scheme val="minor"/>
      </rPr>
      <t>表1</t>
    </r>
    <r>
      <rPr>
        <b/>
        <sz val="11"/>
        <rFont val="宋体"/>
        <charset val="134"/>
      </rPr>
      <t>8</t>
    </r>
  </si>
  <si>
    <t>2024年槐荫区对下国有资本经营预算转移支付分项目分地区决算表</t>
  </si>
  <si>
    <t>地   区</t>
  </si>
  <si>
    <t>其中：</t>
  </si>
  <si>
    <t>国有企业退休人员社会化管理支出</t>
  </si>
  <si>
    <t>省属困难企业独生子女父母养老补助</t>
  </si>
  <si>
    <t>备注：槐荫区为无国有资本对下转移支付，此表为空表</t>
  </si>
  <si>
    <t>表19</t>
  </si>
  <si>
    <t>2024年槐荫区社会保险基金预算收入决算表</t>
  </si>
  <si>
    <t>2024年预算数</t>
  </si>
  <si>
    <t>占预算%</t>
  </si>
  <si>
    <t xml:space="preserve"> 一、城乡居民基本养老保险基金收入</t>
  </si>
  <si>
    <t>其中：保险费收入</t>
  </si>
  <si>
    <t xml:space="preserve">      财政补贴收入</t>
  </si>
  <si>
    <t xml:space="preserve">      其他收入</t>
  </si>
  <si>
    <t>二、机关事业单位养老保险基金收入</t>
  </si>
  <si>
    <t>社会保险基金收入合计</t>
  </si>
  <si>
    <t>表20</t>
  </si>
  <si>
    <t xml:space="preserve"> 2024年槐荫区社会保险基金预算支出决算表</t>
  </si>
  <si>
    <t>占预期%</t>
  </si>
  <si>
    <t>一、城乡居民基本养老保险基金支出</t>
  </si>
  <si>
    <t>其中：基本养老保险待遇金支出</t>
  </si>
  <si>
    <t xml:space="preserve">      其他支出</t>
  </si>
  <si>
    <t>二、机关事业单位养老保险基金支出</t>
  </si>
  <si>
    <t>社会保险基金支出合计</t>
  </si>
  <si>
    <t>其中：社会保险待遇金支出</t>
  </si>
  <si>
    <t>表21</t>
  </si>
  <si>
    <t xml:space="preserve"> 2024年槐荫区社会保险基金预算结余表</t>
  </si>
  <si>
    <t>备注</t>
  </si>
  <si>
    <t>一、社会保险基金本年收支结余合计</t>
  </si>
  <si>
    <t xml:space="preserve">  （一）城乡居民基本养老保险基金</t>
  </si>
  <si>
    <t xml:space="preserve">  （二）机关事业单位养老保险基金</t>
  </si>
  <si>
    <t>二、社会保险基金年末滚存结余合计</t>
  </si>
  <si>
    <t>表22</t>
  </si>
  <si>
    <t>2024年槐荫区本级社会保险基金预算收入决算表</t>
  </si>
  <si>
    <t>表23</t>
  </si>
  <si>
    <t xml:space="preserve"> 2024年槐荫区本级社会保险基金预算支出决算表</t>
  </si>
  <si>
    <t>表24</t>
  </si>
  <si>
    <t xml:space="preserve"> 2024年槐荫区本级社会保险基金预算结余表</t>
  </si>
  <si>
    <t>表25</t>
  </si>
  <si>
    <t>2024年槐荫区地方政府债务限额余额情况表</t>
  </si>
  <si>
    <t>2023年政府债务余额</t>
  </si>
  <si>
    <t>2024年政府债务限额</t>
  </si>
  <si>
    <t>2024年政府债务余额</t>
  </si>
  <si>
    <t>表26</t>
  </si>
  <si>
    <t>2024年槐荫区地方政府一般债务限额余额情况表</t>
  </si>
  <si>
    <t>2023年政府一般债务余额</t>
  </si>
  <si>
    <t>2024年政府一般债务限额</t>
  </si>
  <si>
    <t>2024年政府一般债务余额</t>
  </si>
  <si>
    <t>表27</t>
  </si>
  <si>
    <t>2024年槐荫区地方政府专项债务限额余额情况表</t>
  </si>
  <si>
    <t>2023年政府专项债务余额</t>
  </si>
  <si>
    <t>2024年政府专项债务限额</t>
  </si>
  <si>
    <t>2024年政府专项债务余额</t>
  </si>
  <si>
    <t>表28</t>
  </si>
  <si>
    <t>2024年槐荫区地方政府债券发行情况表</t>
  </si>
  <si>
    <t>一般债券额度</t>
  </si>
  <si>
    <t>专项债券额度</t>
  </si>
  <si>
    <t>小计</t>
  </si>
  <si>
    <t>新增一般
债券</t>
  </si>
  <si>
    <t>再融资债券</t>
  </si>
  <si>
    <t>新增专项
债券</t>
  </si>
  <si>
    <t>再融资
专项债券</t>
  </si>
  <si>
    <t>表29</t>
  </si>
  <si>
    <t>2024年槐荫区地方政府债券还本付息情况表</t>
  </si>
  <si>
    <t>政府债券还本支出</t>
  </si>
  <si>
    <t>政府债券付息支出</t>
  </si>
  <si>
    <t>其中：一般公共预算和政府性基金预算安排债务还本支出</t>
  </si>
  <si>
    <t>其中：发行再融资债券还本支出</t>
  </si>
  <si>
    <t>一般债券付息支出</t>
  </si>
  <si>
    <t>专项债券付息支出</t>
  </si>
  <si>
    <t>表30</t>
  </si>
  <si>
    <t>2024年槐荫区地方政府新增专项债券分用途表</t>
  </si>
  <si>
    <t>交通</t>
  </si>
  <si>
    <t>农林水利建设</t>
  </si>
  <si>
    <t>保障性安居工程及城市更新</t>
  </si>
  <si>
    <t>土地储备</t>
  </si>
  <si>
    <t>环境保护</t>
  </si>
  <si>
    <t>教科文卫</t>
  </si>
  <si>
    <t>市政建设</t>
  </si>
  <si>
    <t>社会保障</t>
  </si>
  <si>
    <t>表31</t>
  </si>
  <si>
    <t>2024年槐荫区地方政府债务收支决算表</t>
  </si>
  <si>
    <t>一、2023年末政府债务余额</t>
  </si>
  <si>
    <t xml:space="preserve">   其中：一般债务</t>
  </si>
  <si>
    <t xml:space="preserve">         专项债务</t>
  </si>
  <si>
    <t>二、2023年末政府债务限额</t>
  </si>
  <si>
    <t xml:space="preserve">    其中：一般债务限额</t>
  </si>
  <si>
    <t xml:space="preserve">         专项债务限额</t>
  </si>
  <si>
    <t>三、2024年地方政府债务举借额</t>
  </si>
  <si>
    <t xml:space="preserve">   政府债券</t>
  </si>
  <si>
    <t xml:space="preserve">    新增一般债券发行额</t>
  </si>
  <si>
    <t xml:space="preserve">    再融资一般债券发行额</t>
  </si>
  <si>
    <t xml:space="preserve">    新增专项债券发行额</t>
  </si>
  <si>
    <t xml:space="preserve">    再融资专项债券发行额</t>
  </si>
  <si>
    <t>四、2024年地方政府债务还本额</t>
  </si>
  <si>
    <t xml:space="preserve">    其中：一般债务还本额</t>
  </si>
  <si>
    <t xml:space="preserve">          专项债务还本额</t>
  </si>
  <si>
    <t>五、2024年地方政府债务付息</t>
  </si>
  <si>
    <t xml:space="preserve">    一般债务付息</t>
  </si>
  <si>
    <t xml:space="preserve">    专项债务付息</t>
  </si>
  <si>
    <t>六、2024年末地方政府债务余额</t>
  </si>
  <si>
    <t xml:space="preserve">    其中：一般债务</t>
  </si>
  <si>
    <t>七、2024年地方政府债务限额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</si>
</sst>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_ "/>
    <numFmt numFmtId="178" formatCode="#,##0_);[Red]\(#,##0\)"/>
    <numFmt numFmtId="179" formatCode="0.00_ "/>
    <numFmt numFmtId="180" formatCode="0.0000_ "/>
    <numFmt numFmtId="181" formatCode="0_ "/>
    <numFmt numFmtId="182" formatCode="#,##0.0_ "/>
    <numFmt numFmtId="183" formatCode="0_);[Red]\(0\)"/>
    <numFmt numFmtId="184" formatCode="#,##0.00_ "/>
  </numFmts>
  <fonts count="52">
    <font>
      <sz val="11"/>
      <color theme="1"/>
      <name val="宋体"/>
      <charset val="134"/>
      <scheme val="minor"/>
    </font>
    <font>
      <b/>
      <sz val="12"/>
      <name val="仿宋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color rgb="FF000000"/>
      <name val="Calibri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文星仿宋"/>
      <charset val="134"/>
    </font>
    <font>
      <sz val="10"/>
      <name val="文星仿宋"/>
      <charset val="134"/>
    </font>
    <font>
      <sz val="11"/>
      <name val="黑体"/>
      <charset val="134"/>
    </font>
    <font>
      <sz val="11"/>
      <color indexed="0"/>
      <name val="宋体"/>
      <charset val="134"/>
    </font>
    <font>
      <b/>
      <sz val="11"/>
      <color indexed="0"/>
      <name val="宋体"/>
      <charset val="134"/>
    </font>
    <font>
      <sz val="12"/>
      <name val="楷体"/>
      <charset val="134"/>
    </font>
    <font>
      <b/>
      <sz val="20"/>
      <name val="宋体"/>
      <charset val="134"/>
    </font>
    <font>
      <sz val="18"/>
      <name val="宋体"/>
      <charset val="134"/>
    </font>
    <font>
      <sz val="10.5"/>
      <name val="宋体"/>
      <charset val="134"/>
    </font>
    <font>
      <sz val="20"/>
      <name val="宋体"/>
      <charset val="134"/>
    </font>
    <font>
      <b/>
      <sz val="11"/>
      <name val="文星仿宋"/>
      <charset val="134"/>
    </font>
    <font>
      <b/>
      <sz val="22"/>
      <name val="宋体"/>
      <charset val="134"/>
    </font>
    <font>
      <b/>
      <sz val="11"/>
      <color rgb="FF000000"/>
      <name val="宋体"/>
      <charset val="134"/>
    </font>
    <font>
      <sz val="1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9" applyNumberFormat="0" applyAlignment="0" applyProtection="0">
      <alignment vertical="center"/>
    </xf>
    <xf numFmtId="0" fontId="41" fillId="5" borderId="20" applyNumberFormat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3" fillId="6" borderId="21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5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1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</cellStyleXfs>
  <cellXfs count="36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5" fillId="0" borderId="2" xfId="0" applyFont="1" applyFill="1" applyBorder="1">
      <alignment vertical="center"/>
    </xf>
    <xf numFmtId="0" fontId="0" fillId="0" borderId="0" xfId="0" applyAlignment="1"/>
    <xf numFmtId="177" fontId="6" fillId="0" borderId="0" xfId="0" applyNumberFormat="1" applyFont="1" applyAlignment="1">
      <alignment horizontal="left" vertical="center" wrapText="1"/>
    </xf>
    <xf numFmtId="0" fontId="8" fillId="0" borderId="0" xfId="66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8" fontId="6" fillId="0" borderId="2" xfId="51" applyNumberFormat="1" applyFont="1" applyBorder="1" applyAlignment="1">
      <alignment horizontal="center" vertical="center" wrapText="1"/>
    </xf>
    <xf numFmtId="178" fontId="6" fillId="0" borderId="2" xfId="51" applyNumberFormat="1" applyFont="1" applyFill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/>
    <xf numFmtId="0" fontId="6" fillId="0" borderId="0" xfId="50" applyFont="1" applyFill="1" applyBorder="1" applyAlignment="1">
      <alignment horizontal="left" vertical="center"/>
    </xf>
    <xf numFmtId="0" fontId="8" fillId="0" borderId="0" xfId="66" applyNumberFormat="1" applyFont="1" applyFill="1" applyBorder="1" applyAlignment="1">
      <alignment horizontal="center" vertical="center"/>
    </xf>
    <xf numFmtId="0" fontId="9" fillId="0" borderId="0" xfId="50" applyFont="1" applyFill="1" applyBorder="1" applyAlignment="1">
      <alignment horizontal="right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178" fontId="6" fillId="0" borderId="2" xfId="5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0" fontId="6" fillId="0" borderId="0" xfId="50" applyFont="1" applyFill="1" applyBorder="1" applyAlignment="1">
      <alignment horizontal="center" vertical="center" wrapText="1"/>
    </xf>
    <xf numFmtId="177" fontId="12" fillId="0" borderId="0" xfId="0" applyNumberFormat="1" applyFont="1" applyFill="1" applyBorder="1" applyAlignment="1">
      <alignment vertical="center"/>
    </xf>
    <xf numFmtId="179" fontId="6" fillId="0" borderId="0" xfId="50" applyNumberFormat="1" applyFont="1" applyFill="1" applyAlignment="1">
      <alignment horizontal="left" vertical="center" wrapText="1"/>
    </xf>
    <xf numFmtId="0" fontId="8" fillId="0" borderId="0" xfId="66" applyNumberFormat="1" applyFont="1" applyFill="1" applyBorder="1" applyAlignment="1">
      <alignment horizontal="center" vertical="center" wrapText="1"/>
    </xf>
    <xf numFmtId="0" fontId="9" fillId="0" borderId="0" xfId="50" applyFont="1" applyFill="1" applyAlignment="1">
      <alignment horizontal="right" vertical="center" wrapText="1"/>
    </xf>
    <xf numFmtId="179" fontId="9" fillId="0" borderId="0" xfId="50" applyNumberFormat="1" applyFont="1" applyFill="1" applyAlignment="1">
      <alignment horizontal="right" vertical="center" wrapText="1"/>
    </xf>
    <xf numFmtId="180" fontId="9" fillId="0" borderId="0" xfId="50" applyNumberFormat="1" applyFont="1" applyFill="1" applyAlignment="1">
      <alignment horizontal="right" vertical="center" wrapText="1"/>
    </xf>
    <xf numFmtId="179" fontId="4" fillId="0" borderId="2" xfId="50" applyNumberFormat="1" applyFont="1" applyFill="1" applyBorder="1" applyAlignment="1">
      <alignment horizontal="center" vertical="center" wrapText="1"/>
    </xf>
    <xf numFmtId="179" fontId="4" fillId="0" borderId="3" xfId="50" applyNumberFormat="1" applyFont="1" applyFill="1" applyBorder="1" applyAlignment="1">
      <alignment horizontal="center" vertical="center" wrapText="1"/>
    </xf>
    <xf numFmtId="179" fontId="4" fillId="0" borderId="4" xfId="50" applyNumberFormat="1" applyFont="1" applyFill="1" applyBorder="1" applyAlignment="1">
      <alignment horizontal="center" vertical="center" wrapText="1"/>
    </xf>
    <xf numFmtId="179" fontId="4" fillId="0" borderId="5" xfId="5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9" fontId="6" fillId="0" borderId="0" xfId="50" applyNumberFormat="1" applyFont="1" applyFill="1" applyAlignment="1">
      <alignment horizontal="center" vertical="center" wrapText="1"/>
    </xf>
    <xf numFmtId="0" fontId="12" fillId="0" borderId="0" xfId="0" applyFont="1" applyFill="1" applyAlignment="1"/>
    <xf numFmtId="0" fontId="6" fillId="0" borderId="0" xfId="50" applyFont="1" applyFill="1" applyAlignment="1">
      <alignment horizontal="left" vertical="center"/>
    </xf>
    <xf numFmtId="0" fontId="6" fillId="0" borderId="0" xfId="50" applyFont="1" applyFill="1" applyAlignment="1">
      <alignment horizontal="left" vertical="center" wrapText="1"/>
    </xf>
    <xf numFmtId="177" fontId="9" fillId="0" borderId="0" xfId="50" applyNumberFormat="1" applyFont="1" applyFill="1" applyAlignment="1">
      <alignment horizontal="right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6" fillId="0" borderId="0" xfId="50" applyFont="1" applyFill="1" applyAlignment="1">
      <alignment horizontal="center" vertical="center" wrapText="1"/>
    </xf>
    <xf numFmtId="0" fontId="6" fillId="0" borderId="0" xfId="50" applyFont="1" applyFill="1" applyBorder="1" applyAlignment="1">
      <alignment horizontal="left" vertical="center" wrapText="1"/>
    </xf>
    <xf numFmtId="0" fontId="13" fillId="0" borderId="2" xfId="50" applyFont="1" applyFill="1" applyBorder="1" applyAlignment="1">
      <alignment horizontal="center" vertical="center" wrapText="1"/>
    </xf>
    <xf numFmtId="0" fontId="14" fillId="0" borderId="2" xfId="5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77" fontId="6" fillId="0" borderId="0" xfId="50" applyNumberFormat="1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center" vertical="center" wrapText="1"/>
    </xf>
    <xf numFmtId="0" fontId="9" fillId="0" borderId="0" xfId="65" applyFont="1" applyFill="1" applyAlignment="1">
      <alignment vertical="center"/>
    </xf>
    <xf numFmtId="0" fontId="12" fillId="0" borderId="0" xfId="65" applyFont="1" applyFill="1" applyAlignment="1">
      <alignment vertical="center"/>
    </xf>
    <xf numFmtId="181" fontId="12" fillId="0" borderId="0" xfId="65" applyNumberFormat="1" applyFont="1" applyFill="1" applyAlignment="1">
      <alignment horizontal="center" vertical="center"/>
    </xf>
    <xf numFmtId="0" fontId="1" fillId="0" borderId="0" xfId="0" applyFont="1" applyFill="1" applyAlignment="1"/>
    <xf numFmtId="0" fontId="8" fillId="0" borderId="0" xfId="56" applyFont="1" applyFill="1" applyBorder="1" applyAlignment="1" applyProtection="1">
      <alignment horizontal="center" vertical="center"/>
      <protection locked="0"/>
    </xf>
    <xf numFmtId="0" fontId="6" fillId="0" borderId="0" xfId="65" applyFont="1" applyFill="1" applyAlignment="1">
      <alignment vertical="center"/>
    </xf>
    <xf numFmtId="179" fontId="9" fillId="0" borderId="0" xfId="65" applyNumberFormat="1" applyFont="1" applyFill="1" applyAlignment="1">
      <alignment horizontal="right" vertical="center"/>
    </xf>
    <xf numFmtId="0" fontId="4" fillId="0" borderId="2" xfId="56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65" applyFont="1" applyFill="1" applyBorder="1" applyAlignment="1">
      <alignment horizontal="center" vertical="center"/>
    </xf>
    <xf numFmtId="0" fontId="3" fillId="0" borderId="2" xfId="65" applyFont="1" applyFill="1" applyBorder="1" applyAlignment="1">
      <alignment horizontal="justify" vertical="center" wrapText="1"/>
    </xf>
    <xf numFmtId="176" fontId="3" fillId="0" borderId="2" xfId="65" applyNumberFormat="1" applyFont="1" applyFill="1" applyBorder="1" applyAlignment="1">
      <alignment horizontal="center" vertical="center" wrapText="1"/>
    </xf>
    <xf numFmtId="0" fontId="6" fillId="0" borderId="2" xfId="65" applyFont="1" applyFill="1" applyBorder="1" applyAlignment="1">
      <alignment vertical="center"/>
    </xf>
    <xf numFmtId="0" fontId="7" fillId="0" borderId="2" xfId="65" applyFont="1" applyFill="1" applyBorder="1" applyAlignment="1">
      <alignment horizontal="justify" vertical="center" wrapText="1"/>
    </xf>
    <xf numFmtId="176" fontId="7" fillId="0" borderId="2" xfId="65" applyNumberFormat="1" applyFont="1" applyFill="1" applyBorder="1" applyAlignment="1">
      <alignment horizontal="center" vertical="center" wrapText="1"/>
    </xf>
    <xf numFmtId="0" fontId="7" fillId="0" borderId="2" xfId="65" applyFont="1" applyFill="1" applyBorder="1" applyAlignment="1">
      <alignment vertical="center"/>
    </xf>
    <xf numFmtId="0" fontId="12" fillId="0" borderId="0" xfId="62" applyFont="1" applyFill="1" applyAlignment="1">
      <alignment vertical="center"/>
    </xf>
    <xf numFmtId="0" fontId="9" fillId="0" borderId="0" xfId="62" applyFont="1" applyFill="1" applyAlignment="1">
      <alignment vertical="center"/>
    </xf>
    <xf numFmtId="0" fontId="9" fillId="0" borderId="0" xfId="65" applyFont="1" applyFill="1" applyAlignment="1">
      <alignment vertical="center" wrapText="1"/>
    </xf>
    <xf numFmtId="0" fontId="15" fillId="0" borderId="0" xfId="65" applyFont="1" applyFill="1" applyAlignment="1">
      <alignment vertical="center" wrapText="1"/>
    </xf>
    <xf numFmtId="0" fontId="12" fillId="0" borderId="0" xfId="65" applyFont="1" applyFill="1" applyAlignment="1">
      <alignment vertical="center" wrapText="1"/>
    </xf>
    <xf numFmtId="181" fontId="12" fillId="0" borderId="0" xfId="65" applyNumberFormat="1" applyFont="1" applyFill="1" applyAlignment="1">
      <alignment horizontal="center" vertical="center" wrapText="1"/>
    </xf>
    <xf numFmtId="0" fontId="16" fillId="0" borderId="0" xfId="63" applyFont="1" applyFill="1"/>
    <xf numFmtId="0" fontId="6" fillId="0" borderId="0" xfId="58" applyFont="1" applyFill="1" applyAlignment="1" applyProtection="1">
      <alignment vertical="center" wrapText="1"/>
      <protection locked="0"/>
    </xf>
    <xf numFmtId="3" fontId="8" fillId="0" borderId="0" xfId="62" applyNumberFormat="1" applyFont="1" applyFill="1" applyAlignment="1" applyProtection="1">
      <alignment horizontal="center" vertical="center" wrapText="1"/>
      <protection locked="0"/>
    </xf>
    <xf numFmtId="0" fontId="6" fillId="0" borderId="0" xfId="62" applyFont="1" applyFill="1" applyAlignment="1">
      <alignment vertical="center"/>
    </xf>
    <xf numFmtId="0" fontId="4" fillId="0" borderId="1" xfId="56" applyNumberFormat="1" applyFont="1" applyFill="1" applyBorder="1" applyAlignment="1" applyProtection="1">
      <alignment horizontal="center" vertical="center" wrapText="1" shrinkToFit="1"/>
      <protection locked="0"/>
    </xf>
    <xf numFmtId="181" fontId="4" fillId="0" borderId="3" xfId="58" applyNumberFormat="1" applyFont="1" applyFill="1" applyBorder="1" applyAlignment="1" applyProtection="1">
      <alignment horizontal="center" vertical="center" wrapText="1"/>
      <protection locked="0"/>
    </xf>
    <xf numFmtId="181" fontId="4" fillId="0" borderId="4" xfId="58" applyNumberFormat="1" applyFont="1" applyFill="1" applyBorder="1" applyAlignment="1" applyProtection="1">
      <alignment horizontal="center" vertical="center" wrapText="1"/>
      <protection locked="0"/>
    </xf>
    <xf numFmtId="181" fontId="4" fillId="0" borderId="5" xfId="5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5" applyFont="1" applyFill="1" applyBorder="1" applyAlignment="1" applyProtection="1">
      <alignment horizontal="center" vertical="center"/>
      <protection locked="0"/>
    </xf>
    <xf numFmtId="0" fontId="4" fillId="0" borderId="6" xfId="56" applyNumberFormat="1" applyFont="1" applyFill="1" applyBorder="1" applyAlignment="1" applyProtection="1">
      <alignment horizontal="center" vertical="center" wrapText="1" shrinkToFit="1"/>
      <protection locked="0"/>
    </xf>
    <xf numFmtId="181" fontId="4" fillId="0" borderId="2" xfId="5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65" applyFont="1" applyFill="1" applyBorder="1" applyAlignment="1" applyProtection="1">
      <alignment horizontal="center" vertical="center"/>
      <protection locked="0"/>
    </xf>
    <xf numFmtId="176" fontId="4" fillId="0" borderId="2" xfId="4" applyNumberFormat="1" applyFont="1" applyFill="1" applyBorder="1" applyAlignment="1">
      <alignment horizontal="center" vertical="center" wrapText="1"/>
    </xf>
    <xf numFmtId="182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65" applyFont="1" applyFill="1" applyBorder="1" applyAlignment="1">
      <alignment horizontal="center" vertical="center" wrapText="1"/>
    </xf>
    <xf numFmtId="176" fontId="6" fillId="0" borderId="2" xfId="4" applyNumberFormat="1" applyFont="1" applyFill="1" applyBorder="1" applyAlignment="1">
      <alignment horizontal="center" vertical="center" wrapText="1"/>
    </xf>
    <xf numFmtId="182" fontId="6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65" applyFont="1" applyFill="1" applyBorder="1" applyAlignment="1">
      <alignment horizontal="center" vertical="center" wrapText="1"/>
    </xf>
    <xf numFmtId="183" fontId="6" fillId="0" borderId="2" xfId="4" applyNumberFormat="1" applyFont="1" applyFill="1" applyBorder="1" applyAlignment="1">
      <alignment horizontal="center" vertical="center" wrapText="1"/>
    </xf>
    <xf numFmtId="176" fontId="4" fillId="0" borderId="2" xfId="65" applyNumberFormat="1" applyFont="1" applyFill="1" applyBorder="1" applyAlignment="1">
      <alignment horizontal="center" vertical="center" wrapText="1"/>
    </xf>
    <xf numFmtId="0" fontId="6" fillId="0" borderId="2" xfId="65" applyFont="1" applyFill="1" applyBorder="1" applyAlignment="1">
      <alignment horizontal="justify" vertical="center" wrapText="1"/>
    </xf>
    <xf numFmtId="176" fontId="6" fillId="0" borderId="2" xfId="65" applyNumberFormat="1" applyFont="1" applyFill="1" applyBorder="1" applyAlignment="1">
      <alignment horizontal="center" vertical="center" wrapText="1"/>
    </xf>
    <xf numFmtId="0" fontId="7" fillId="0" borderId="2" xfId="65" applyFont="1" applyFill="1" applyBorder="1" applyAlignment="1">
      <alignment horizontal="center" vertical="center" wrapText="1"/>
    </xf>
    <xf numFmtId="0" fontId="15" fillId="0" borderId="0" xfId="65" applyFont="1" applyFill="1" applyAlignment="1">
      <alignment vertical="center"/>
    </xf>
    <xf numFmtId="0" fontId="17" fillId="0" borderId="0" xfId="65" applyFont="1" applyFill="1" applyAlignment="1">
      <alignment vertical="center"/>
    </xf>
    <xf numFmtId="0" fontId="16" fillId="0" borderId="0" xfId="63" applyFont="1" applyFill="1" applyProtection="1">
      <protection locked="0"/>
    </xf>
    <xf numFmtId="181" fontId="12" fillId="0" borderId="0" xfId="65" applyNumberFormat="1" applyFont="1" applyFill="1" applyAlignment="1" applyProtection="1">
      <alignment horizontal="center" vertical="center"/>
      <protection locked="0"/>
    </xf>
    <xf numFmtId="0" fontId="12" fillId="0" borderId="0" xfId="65" applyFont="1" applyFill="1" applyAlignment="1" applyProtection="1">
      <alignment vertical="center"/>
      <protection locked="0"/>
    </xf>
    <xf numFmtId="0" fontId="8" fillId="0" borderId="0" xfId="56" applyFont="1" applyFill="1" applyAlignment="1" applyProtection="1">
      <alignment horizontal="center" vertical="center"/>
      <protection locked="0"/>
    </xf>
    <xf numFmtId="0" fontId="6" fillId="0" borderId="0" xfId="65" applyFont="1" applyFill="1" applyAlignment="1" applyProtection="1">
      <alignment vertical="center"/>
      <protection locked="0"/>
    </xf>
    <xf numFmtId="181" fontId="6" fillId="0" borderId="0" xfId="65" applyNumberFormat="1" applyFont="1" applyFill="1" applyAlignment="1" applyProtection="1">
      <alignment horizontal="center" vertical="center"/>
      <protection locked="0"/>
    </xf>
    <xf numFmtId="179" fontId="9" fillId="0" borderId="0" xfId="65" applyNumberFormat="1" applyFont="1" applyFill="1" applyAlignment="1" applyProtection="1">
      <alignment horizontal="right" vertical="center"/>
      <protection locked="0"/>
    </xf>
    <xf numFmtId="0" fontId="4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4" fillId="0" borderId="6" xfId="56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65" applyFont="1" applyFill="1" applyBorder="1" applyAlignment="1" applyProtection="1">
      <alignment horizontal="justify" vertical="center" wrapText="1"/>
      <protection locked="0"/>
    </xf>
    <xf numFmtId="176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176" fontId="18" fillId="0" borderId="2" xfId="4" applyNumberFormat="1" applyFont="1" applyFill="1" applyBorder="1" applyAlignment="1">
      <alignment horizontal="center" vertical="center" wrapText="1"/>
    </xf>
    <xf numFmtId="0" fontId="7" fillId="0" borderId="2" xfId="65" applyFont="1" applyFill="1" applyBorder="1" applyAlignment="1" applyProtection="1">
      <alignment horizontal="justify" vertical="center" wrapText="1"/>
      <protection locked="0"/>
    </xf>
    <xf numFmtId="176" fontId="6" fillId="0" borderId="2" xfId="4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4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4" applyNumberFormat="1" applyFont="1" applyFill="1" applyBorder="1" applyAlignment="1">
      <alignment horizontal="center" vertical="center" wrapText="1"/>
    </xf>
    <xf numFmtId="176" fontId="18" fillId="0" borderId="2" xfId="4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4" applyNumberFormat="1" applyFont="1" applyFill="1" applyBorder="1" applyAlignment="1">
      <alignment horizontal="center" vertical="center" wrapText="1"/>
    </xf>
    <xf numFmtId="176" fontId="19" fillId="0" borderId="2" xfId="4" applyNumberFormat="1" applyFont="1" applyFill="1" applyBorder="1" applyAlignment="1">
      <alignment horizontal="center" vertical="center" wrapText="1"/>
    </xf>
    <xf numFmtId="0" fontId="3" fillId="0" borderId="2" xfId="65" applyFont="1" applyFill="1" applyBorder="1" applyAlignment="1">
      <alignment horizontal="center" vertical="center" wrapText="1"/>
    </xf>
    <xf numFmtId="0" fontId="14" fillId="2" borderId="0" xfId="60" applyFont="1" applyFill="1" applyBorder="1" applyAlignment="1">
      <alignment horizontal="left" vertical="center"/>
    </xf>
    <xf numFmtId="0" fontId="14" fillId="2" borderId="0" xfId="53" applyFont="1" applyFill="1" applyBorder="1" applyAlignment="1">
      <alignment horizontal="left" vertical="center"/>
    </xf>
    <xf numFmtId="0" fontId="8" fillId="2" borderId="0" xfId="60" applyFont="1" applyFill="1" applyBorder="1" applyAlignment="1">
      <alignment horizontal="center" vertical="center" wrapText="1" shrinkToFit="1"/>
    </xf>
    <xf numFmtId="0" fontId="8" fillId="2" borderId="0" xfId="60" applyFont="1" applyFill="1" applyBorder="1" applyAlignment="1">
      <alignment horizontal="center" vertical="center" shrinkToFit="1"/>
    </xf>
    <xf numFmtId="0" fontId="8" fillId="2" borderId="0" xfId="53" applyFont="1" applyFill="1" applyBorder="1" applyAlignment="1">
      <alignment vertical="center"/>
    </xf>
    <xf numFmtId="0" fontId="9" fillId="2" borderId="0" xfId="60" applyFont="1" applyFill="1" applyBorder="1" applyAlignment="1">
      <alignment horizontal="right" vertical="center"/>
    </xf>
    <xf numFmtId="181" fontId="9" fillId="2" borderId="0" xfId="60" applyNumberFormat="1" applyFont="1" applyFill="1" applyBorder="1" applyAlignment="1">
      <alignment horizontal="right" vertical="center"/>
    </xf>
    <xf numFmtId="0" fontId="9" fillId="2" borderId="0" xfId="53" applyFont="1" applyFill="1" applyBorder="1" applyAlignment="1">
      <alignment horizontal="right" vertical="center"/>
    </xf>
    <xf numFmtId="0" fontId="3" fillId="2" borderId="2" xfId="53" applyFont="1" applyFill="1" applyBorder="1" applyAlignment="1">
      <alignment horizontal="center" vertical="center" wrapText="1"/>
    </xf>
    <xf numFmtId="0" fontId="4" fillId="2" borderId="2" xfId="57" applyNumberFormat="1" applyFont="1" applyFill="1" applyBorder="1" applyAlignment="1" applyProtection="1">
      <alignment horizontal="center" vertical="center" wrapText="1" shrinkToFit="1"/>
      <protection locked="0"/>
    </xf>
    <xf numFmtId="181" fontId="17" fillId="2" borderId="2" xfId="60" applyNumberFormat="1" applyFont="1" applyFill="1" applyBorder="1" applyAlignment="1">
      <alignment horizontal="center" vertical="center"/>
    </xf>
    <xf numFmtId="0" fontId="4" fillId="2" borderId="5" xfId="53" applyFont="1" applyFill="1" applyBorder="1" applyAlignment="1">
      <alignment horizontal="center" vertical="center" wrapText="1"/>
    </xf>
    <xf numFmtId="0" fontId="4" fillId="2" borderId="2" xfId="53" applyFont="1" applyFill="1" applyBorder="1" applyAlignment="1">
      <alignment horizontal="center" vertical="center" wrapText="1"/>
    </xf>
    <xf numFmtId="0" fontId="20" fillId="2" borderId="0" xfId="53" applyFont="1" applyFill="1" applyBorder="1" applyAlignment="1">
      <alignment horizontal="center" vertical="center" wrapText="1"/>
    </xf>
    <xf numFmtId="0" fontId="21" fillId="2" borderId="7" xfId="55" applyFont="1" applyFill="1" applyBorder="1" applyAlignment="1" applyProtection="1">
      <alignment horizontal="center" vertical="center" wrapText="1"/>
      <protection locked="0"/>
    </xf>
    <xf numFmtId="181" fontId="7" fillId="2" borderId="7" xfId="53" applyNumberFormat="1" applyFont="1" applyFill="1" applyBorder="1" applyAlignment="1">
      <alignment horizontal="center" vertical="center" wrapText="1"/>
    </xf>
    <xf numFmtId="0" fontId="4" fillId="2" borderId="0" xfId="53" applyFont="1" applyFill="1" applyBorder="1" applyAlignment="1">
      <alignment vertical="center"/>
    </xf>
    <xf numFmtId="0" fontId="22" fillId="2" borderId="6" xfId="55" applyFont="1" applyFill="1" applyBorder="1" applyAlignment="1" applyProtection="1">
      <alignment horizontal="center" vertical="center" wrapText="1"/>
      <protection locked="0"/>
    </xf>
    <xf numFmtId="181" fontId="3" fillId="2" borderId="6" xfId="53" applyNumberFormat="1" applyFont="1" applyFill="1" applyBorder="1" applyAlignment="1">
      <alignment horizontal="center" vertical="center" wrapText="1"/>
    </xf>
    <xf numFmtId="0" fontId="4" fillId="0" borderId="0" xfId="57" applyFont="1" applyFill="1" applyAlignment="1" applyProtection="1">
      <alignment vertical="center"/>
      <protection locked="0"/>
    </xf>
    <xf numFmtId="0" fontId="23" fillId="2" borderId="8" xfId="53" applyFont="1" applyFill="1" applyBorder="1" applyAlignment="1">
      <alignment horizontal="left" vertical="center"/>
    </xf>
    <xf numFmtId="0" fontId="6" fillId="2" borderId="0" xfId="53" applyFont="1" applyFill="1" applyBorder="1" applyAlignment="1">
      <alignment vertical="center"/>
    </xf>
    <xf numFmtId="0" fontId="23" fillId="2" borderId="0" xfId="53" applyFont="1" applyFill="1" applyBorder="1" applyAlignment="1">
      <alignment horizontal="left" vertical="center"/>
    </xf>
    <xf numFmtId="0" fontId="6" fillId="0" borderId="0" xfId="53" applyFont="1" applyBorder="1" applyAlignment="1">
      <alignment horizontal="center" vertical="center"/>
    </xf>
    <xf numFmtId="0" fontId="9" fillId="0" borderId="0" xfId="65" applyFont="1" applyAlignment="1">
      <alignment vertical="center"/>
    </xf>
    <xf numFmtId="0" fontId="7" fillId="0" borderId="0" xfId="65" applyFont="1" applyAlignment="1">
      <alignment vertical="center"/>
    </xf>
    <xf numFmtId="181" fontId="7" fillId="0" borderId="0" xfId="65" applyNumberFormat="1" applyFont="1" applyAlignment="1">
      <alignment horizontal="center" vertical="center"/>
    </xf>
    <xf numFmtId="3" fontId="24" fillId="0" borderId="0" xfId="62" applyNumberFormat="1" applyFont="1" applyFill="1" applyAlignment="1" applyProtection="1">
      <alignment horizontal="center" vertical="center" wrapText="1"/>
      <protection locked="0"/>
    </xf>
    <xf numFmtId="0" fontId="25" fillId="0" borderId="0" xfId="49" applyFont="1" applyAlignment="1">
      <alignment wrapText="1"/>
    </xf>
    <xf numFmtId="0" fontId="6" fillId="0" borderId="0" xfId="49" applyFont="1" applyAlignment="1">
      <alignment horizontal="right"/>
    </xf>
    <xf numFmtId="179" fontId="9" fillId="0" borderId="0" xfId="65" applyNumberFormat="1" applyFont="1" applyAlignment="1">
      <alignment horizontal="right" vertical="center"/>
    </xf>
    <xf numFmtId="0" fontId="26" fillId="0" borderId="0" xfId="49" applyFont="1" applyAlignment="1"/>
    <xf numFmtId="0" fontId="4" fillId="0" borderId="2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26" fillId="0" borderId="0" xfId="49" applyFont="1" applyBorder="1" applyAlignment="1">
      <alignment horizontal="justify" wrapText="1"/>
    </xf>
    <xf numFmtId="0" fontId="7" fillId="0" borderId="6" xfId="49" applyFont="1" applyBorder="1" applyAlignment="1">
      <alignment horizontal="justify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176" fontId="6" fillId="0" borderId="2" xfId="49" applyNumberFormat="1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26" fillId="0" borderId="0" xfId="49" applyFont="1" applyAlignment="1">
      <alignment horizontal="justify" wrapText="1"/>
    </xf>
    <xf numFmtId="0" fontId="7" fillId="0" borderId="2" xfId="49" applyFont="1" applyBorder="1" applyAlignment="1">
      <alignment horizontal="justify" vertical="center" wrapText="1"/>
    </xf>
    <xf numFmtId="179" fontId="6" fillId="0" borderId="2" xfId="49" applyNumberFormat="1" applyFont="1" applyBorder="1" applyAlignment="1">
      <alignment horizontal="center" vertical="center" wrapText="1"/>
    </xf>
    <xf numFmtId="177" fontId="6" fillId="0" borderId="2" xfId="49" applyNumberFormat="1" applyFont="1" applyBorder="1" applyAlignment="1">
      <alignment horizontal="center" vertical="center" wrapText="1"/>
    </xf>
    <xf numFmtId="0" fontId="9" fillId="0" borderId="2" xfId="49" applyNumberFormat="1" applyFont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176" fontId="4" fillId="0" borderId="2" xfId="49" applyNumberFormat="1" applyFont="1" applyBorder="1" applyAlignment="1">
      <alignment horizontal="center" vertical="center" wrapText="1"/>
    </xf>
    <xf numFmtId="179" fontId="4" fillId="0" borderId="2" xfId="49" applyNumberFormat="1" applyFont="1" applyBorder="1" applyAlignment="1">
      <alignment horizontal="center" vertical="center" wrapText="1"/>
    </xf>
    <xf numFmtId="177" fontId="4" fillId="0" borderId="2" xfId="49" applyNumberFormat="1" applyFont="1" applyBorder="1" applyAlignment="1">
      <alignment horizontal="center" vertical="center" wrapText="1"/>
    </xf>
    <xf numFmtId="0" fontId="17" fillId="0" borderId="2" xfId="49" applyNumberFormat="1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0" fontId="7" fillId="0" borderId="0" xfId="49" applyFont="1"/>
    <xf numFmtId="3" fontId="27" fillId="0" borderId="0" xfId="62" applyNumberFormat="1" applyFont="1" applyFill="1" applyAlignment="1" applyProtection="1">
      <alignment horizontal="center" vertical="center" wrapText="1"/>
      <protection locked="0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181" fontId="6" fillId="0" borderId="2" xfId="49" applyNumberFormat="1" applyFont="1" applyFill="1" applyBorder="1" applyAlignment="1">
      <alignment horizontal="center" vertical="center" wrapText="1"/>
    </xf>
    <xf numFmtId="181" fontId="9" fillId="0" borderId="2" xfId="49" applyNumberFormat="1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181" fontId="6" fillId="0" borderId="2" xfId="49" applyNumberFormat="1" applyFont="1" applyBorder="1" applyAlignment="1">
      <alignment horizontal="center" vertical="center" wrapText="1"/>
    </xf>
    <xf numFmtId="0" fontId="9" fillId="0" borderId="2" xfId="49" applyFont="1" applyBorder="1" applyAlignment="1">
      <alignment horizontal="left" vertical="center" wrapText="1"/>
    </xf>
    <xf numFmtId="176" fontId="7" fillId="0" borderId="2" xfId="49" applyNumberFormat="1" applyFont="1" applyBorder="1" applyAlignment="1">
      <alignment horizontal="left" vertical="center" wrapText="1"/>
    </xf>
    <xf numFmtId="176" fontId="6" fillId="0" borderId="2" xfId="49" applyNumberFormat="1" applyFont="1" applyBorder="1" applyAlignment="1">
      <alignment horizontal="left" vertical="center" wrapText="1"/>
    </xf>
    <xf numFmtId="181" fontId="6" fillId="0" borderId="2" xfId="49" applyNumberFormat="1" applyFont="1" applyBorder="1" applyAlignment="1">
      <alignment horizontal="left" vertical="center" wrapText="1"/>
    </xf>
    <xf numFmtId="0" fontId="6" fillId="0" borderId="2" xfId="49" applyFont="1" applyBorder="1" applyAlignment="1">
      <alignment horizontal="left" vertical="center" wrapText="1"/>
    </xf>
    <xf numFmtId="176" fontId="7" fillId="0" borderId="2" xfId="49" applyNumberFormat="1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181" fontId="4" fillId="0" borderId="2" xfId="49" applyNumberFormat="1" applyFont="1" applyBorder="1" applyAlignment="1">
      <alignment horizontal="center" vertical="center" wrapText="1"/>
    </xf>
    <xf numFmtId="181" fontId="28" fillId="0" borderId="2" xfId="49" applyNumberFormat="1" applyFont="1" applyBorder="1" applyAlignment="1">
      <alignment horizontal="center" vertical="center" wrapText="1"/>
    </xf>
    <xf numFmtId="181" fontId="17" fillId="0" borderId="2" xfId="49" applyNumberFormat="1" applyFont="1" applyBorder="1" applyAlignment="1">
      <alignment horizontal="center" vertical="center" wrapText="1"/>
    </xf>
    <xf numFmtId="176" fontId="4" fillId="0" borderId="1" xfId="49" applyNumberFormat="1" applyFont="1" applyBorder="1" applyAlignment="1">
      <alignment horizontal="center" vertical="center" wrapText="1"/>
    </xf>
    <xf numFmtId="0" fontId="14" fillId="2" borderId="0" xfId="60" applyFont="1" applyFill="1" applyBorder="1" applyAlignment="1">
      <alignment horizontal="left" vertical="center" wrapText="1"/>
    </xf>
    <xf numFmtId="0" fontId="14" fillId="2" borderId="0" xfId="53" applyFont="1" applyFill="1" applyBorder="1" applyAlignment="1">
      <alignment horizontal="left" vertical="center" wrapText="1"/>
    </xf>
    <xf numFmtId="0" fontId="8" fillId="2" borderId="0" xfId="52" applyFont="1" applyFill="1" applyAlignment="1">
      <alignment horizontal="center" vertical="center" wrapText="1"/>
    </xf>
    <xf numFmtId="0" fontId="8" fillId="2" borderId="0" xfId="53" applyFont="1" applyFill="1" applyBorder="1" applyAlignment="1">
      <alignment vertical="center" wrapText="1"/>
    </xf>
    <xf numFmtId="181" fontId="9" fillId="2" borderId="0" xfId="60" applyNumberFormat="1" applyFont="1" applyFill="1" applyBorder="1" applyAlignment="1">
      <alignment horizontal="right" vertical="center" wrapText="1"/>
    </xf>
    <xf numFmtId="0" fontId="9" fillId="2" borderId="0" xfId="53" applyFont="1" applyFill="1" applyBorder="1" applyAlignment="1">
      <alignment horizontal="right" vertical="center" wrapText="1"/>
    </xf>
    <xf numFmtId="0" fontId="20" fillId="2" borderId="2" xfId="53" applyFont="1" applyFill="1" applyBorder="1" applyAlignment="1">
      <alignment vertical="center" wrapText="1"/>
    </xf>
    <xf numFmtId="0" fontId="20" fillId="2" borderId="0" xfId="53" applyFont="1" applyFill="1" applyBorder="1" applyAlignment="1">
      <alignment vertical="center" wrapText="1"/>
    </xf>
    <xf numFmtId="0" fontId="3" fillId="2" borderId="1" xfId="53" applyFont="1" applyFill="1" applyBorder="1" applyAlignment="1">
      <alignment horizontal="center" vertical="center" wrapText="1"/>
    </xf>
    <xf numFmtId="181" fontId="3" fillId="2" borderId="2" xfId="53" applyNumberFormat="1" applyFont="1" applyFill="1" applyBorder="1" applyAlignment="1">
      <alignment horizontal="center" vertical="center" wrapText="1"/>
    </xf>
    <xf numFmtId="0" fontId="4" fillId="2" borderId="2" xfId="53" applyFont="1" applyFill="1" applyBorder="1" applyAlignment="1">
      <alignment vertical="center" wrapText="1"/>
    </xf>
    <xf numFmtId="181" fontId="4" fillId="2" borderId="0" xfId="53" applyNumberFormat="1" applyFont="1" applyFill="1" applyBorder="1" applyAlignment="1">
      <alignment vertical="center" wrapText="1"/>
    </xf>
    <xf numFmtId="0" fontId="4" fillId="2" borderId="0" xfId="50" applyFont="1" applyFill="1" applyAlignment="1" applyProtection="1">
      <alignment vertical="center" wrapText="1"/>
      <protection locked="0"/>
    </xf>
    <xf numFmtId="0" fontId="7" fillId="2" borderId="7" xfId="53" applyFont="1" applyFill="1" applyBorder="1" applyAlignment="1">
      <alignment horizontal="left" vertical="center" wrapText="1"/>
    </xf>
    <xf numFmtId="181" fontId="7" fillId="2" borderId="2" xfId="53" applyNumberFormat="1" applyFont="1" applyFill="1" applyBorder="1" applyAlignment="1">
      <alignment horizontal="center" vertical="center" wrapText="1"/>
    </xf>
    <xf numFmtId="0" fontId="4" fillId="2" borderId="0" xfId="53" applyFont="1" applyFill="1" applyBorder="1" applyAlignment="1">
      <alignment vertical="center" wrapText="1"/>
    </xf>
    <xf numFmtId="0" fontId="7" fillId="2" borderId="6" xfId="53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/>
    </xf>
    <xf numFmtId="0" fontId="6" fillId="0" borderId="0" xfId="53" applyFont="1" applyFill="1" applyBorder="1" applyAlignment="1">
      <alignment horizontal="center" vertical="center" wrapText="1"/>
    </xf>
    <xf numFmtId="0" fontId="7" fillId="0" borderId="0" xfId="0" applyFont="1" applyAlignment="1"/>
    <xf numFmtId="0" fontId="12" fillId="0" borderId="0" xfId="0" applyFont="1" applyAlignment="1"/>
    <xf numFmtId="0" fontId="8" fillId="0" borderId="0" xfId="0" applyFont="1" applyAlignment="1">
      <alignment horizontal="center"/>
    </xf>
    <xf numFmtId="0" fontId="27" fillId="0" borderId="0" xfId="0" applyFont="1" applyAlignment="1"/>
    <xf numFmtId="0" fontId="29" fillId="0" borderId="0" xfId="0" applyFont="1" applyAlignment="1"/>
    <xf numFmtId="0" fontId="9" fillId="0" borderId="9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84" fontId="6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82" fontId="6" fillId="0" borderId="2" xfId="0" applyNumberFormat="1" applyFont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176" fontId="6" fillId="0" borderId="2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2" fontId="4" fillId="0" borderId="2" xfId="0" applyNumberFormat="1" applyFont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 applyProtection="1">
      <alignment horizontal="left" vertical="center" shrinkToFit="1"/>
      <protection locked="0"/>
    </xf>
    <xf numFmtId="1" fontId="6" fillId="0" borderId="2" xfId="0" applyNumberFormat="1" applyFont="1" applyFill="1" applyBorder="1" applyAlignment="1" applyProtection="1">
      <alignment vertical="center" shrinkToFit="1"/>
      <protection locked="0"/>
    </xf>
    <xf numFmtId="1" fontId="4" fillId="0" borderId="2" xfId="0" applyNumberFormat="1" applyFont="1" applyFill="1" applyBorder="1" applyAlignment="1" applyProtection="1">
      <alignment vertical="center" shrinkToFit="1"/>
      <protection locked="0"/>
    </xf>
    <xf numFmtId="1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176" fontId="4" fillId="0" borderId="2" xfId="0" applyNumberFormat="1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 wrapText="1"/>
    </xf>
    <xf numFmtId="0" fontId="4" fillId="0" borderId="2" xfId="62" applyFont="1" applyFill="1" applyBorder="1" applyAlignment="1" applyProtection="1">
      <alignment vertical="center" wrapText="1"/>
      <protection locked="0"/>
    </xf>
    <xf numFmtId="176" fontId="17" fillId="0" borderId="2" xfId="0" applyNumberFormat="1" applyFont="1" applyBorder="1" applyAlignment="1">
      <alignment horizontal="center" vertical="center"/>
    </xf>
    <xf numFmtId="0" fontId="6" fillId="0" borderId="2" xfId="62" applyFont="1" applyFill="1" applyBorder="1" applyAlignment="1" applyProtection="1">
      <alignment vertical="center" wrapText="1"/>
      <protection locked="0"/>
    </xf>
    <xf numFmtId="176" fontId="6" fillId="0" borderId="2" xfId="0" applyNumberFormat="1" applyFont="1" applyBorder="1" applyAlignment="1">
      <alignment horizontal="center"/>
    </xf>
    <xf numFmtId="176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/>
    <xf numFmtId="0" fontId="9" fillId="0" borderId="2" xfId="0" applyNumberFormat="1" applyFont="1" applyBorder="1" applyAlignment="1"/>
    <xf numFmtId="0" fontId="8" fillId="0" borderId="0" xfId="0" applyFont="1" applyAlignment="1">
      <alignment horizontal="center" vertical="center" wrapText="1"/>
    </xf>
    <xf numFmtId="181" fontId="6" fillId="0" borderId="0" xfId="59" applyNumberFormat="1" applyFont="1" applyFill="1" applyBorder="1" applyAlignment="1">
      <alignment horizontal="left" vertical="center"/>
    </xf>
    <xf numFmtId="0" fontId="8" fillId="0" borderId="0" xfId="59" applyFont="1" applyFill="1" applyBorder="1" applyAlignment="1">
      <alignment horizontal="center" vertical="center" shrinkToFit="1"/>
    </xf>
    <xf numFmtId="0" fontId="9" fillId="0" borderId="0" xfId="59" applyFont="1" applyFill="1" applyBorder="1" applyAlignment="1">
      <alignment horizontal="right" vertical="center"/>
    </xf>
    <xf numFmtId="181" fontId="9" fillId="0" borderId="0" xfId="59" applyNumberFormat="1" applyFont="1" applyFill="1" applyBorder="1" applyAlignment="1">
      <alignment horizontal="right" vertical="center"/>
    </xf>
    <xf numFmtId="0" fontId="30" fillId="0" borderId="2" xfId="51" applyFont="1" applyFill="1" applyBorder="1" applyAlignment="1">
      <alignment horizontal="center" vertical="center" wrapText="1"/>
    </xf>
    <xf numFmtId="181" fontId="3" fillId="0" borderId="2" xfId="5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81" fontId="4" fillId="0" borderId="1" xfId="51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181" fontId="6" fillId="0" borderId="7" xfId="51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181" fontId="6" fillId="0" borderId="6" xfId="51" applyNumberFormat="1" applyFont="1" applyFill="1" applyBorder="1" applyAlignment="1">
      <alignment horizontal="center" vertical="center"/>
    </xf>
    <xf numFmtId="181" fontId="6" fillId="0" borderId="0" xfId="51" applyNumberFormat="1" applyFont="1" applyFill="1" applyBorder="1" applyAlignment="1">
      <alignment horizontal="center" vertical="center"/>
    </xf>
    <xf numFmtId="0" fontId="6" fillId="2" borderId="0" xfId="64" applyFont="1" applyFill="1" applyBorder="1" applyAlignment="1" applyProtection="1">
      <alignment vertical="center" wrapText="1"/>
      <protection locked="0"/>
    </xf>
    <xf numFmtId="0" fontId="31" fillId="2" borderId="0" xfId="60" applyFont="1" applyFill="1" applyBorder="1" applyAlignment="1">
      <alignment horizontal="center" vertical="center" wrapText="1"/>
    </xf>
    <xf numFmtId="0" fontId="9" fillId="2" borderId="0" xfId="64" applyFont="1" applyFill="1" applyBorder="1" applyAlignment="1" applyProtection="1">
      <alignment vertical="center" wrapText="1"/>
      <protection locked="0"/>
    </xf>
    <xf numFmtId="0" fontId="9" fillId="2" borderId="0" xfId="64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Fill="1" applyBorder="1" applyAlignment="1">
      <alignment horizontal="right"/>
    </xf>
    <xf numFmtId="0" fontId="4" fillId="2" borderId="2" xfId="64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/>
    </xf>
    <xf numFmtId="0" fontId="6" fillId="2" borderId="7" xfId="67" applyFont="1" applyFill="1" applyBorder="1" applyAlignment="1" applyProtection="1">
      <alignment horizontal="center" vertical="center" wrapText="1"/>
      <protection locked="0"/>
    </xf>
    <xf numFmtId="0" fontId="6" fillId="2" borderId="2" xfId="61" applyFont="1" applyFill="1" applyBorder="1" applyAlignment="1">
      <alignment horizontal="center" vertical="center"/>
    </xf>
    <xf numFmtId="0" fontId="12" fillId="0" borderId="2" xfId="0" applyFont="1" applyFill="1" applyBorder="1" applyAlignment="1"/>
    <xf numFmtId="181" fontId="6" fillId="2" borderId="2" xfId="64" applyNumberFormat="1" applyFont="1" applyFill="1" applyBorder="1" applyAlignment="1" applyProtection="1">
      <alignment horizontal="center" vertical="center" wrapText="1"/>
    </xf>
    <xf numFmtId="0" fontId="4" fillId="2" borderId="6" xfId="64" applyFont="1" applyFill="1" applyBorder="1" applyAlignment="1" applyProtection="1">
      <alignment horizontal="center" vertical="center" wrapText="1"/>
      <protection locked="0"/>
    </xf>
    <xf numFmtId="0" fontId="4" fillId="2" borderId="2" xfId="61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left" vertic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top"/>
    </xf>
    <xf numFmtId="0" fontId="8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/>
    </xf>
    <xf numFmtId="3" fontId="4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3" fontId="6" fillId="0" borderId="1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4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3" fontId="6" fillId="0" borderId="13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183" fontId="7" fillId="0" borderId="0" xfId="0" applyNumberFormat="1" applyFont="1" applyAlignment="1"/>
    <xf numFmtId="183" fontId="12" fillId="0" borderId="0" xfId="0" applyNumberFormat="1" applyFont="1" applyAlignment="1"/>
    <xf numFmtId="0" fontId="9" fillId="0" borderId="9" xfId="0" applyFont="1" applyBorder="1" applyAlignment="1">
      <alignment horizontal="right" vertical="center"/>
    </xf>
    <xf numFmtId="183" fontId="4" fillId="0" borderId="14" xfId="0" applyNumberFormat="1" applyFont="1" applyFill="1" applyBorder="1" applyAlignment="1">
      <alignment horizontal="center" vertical="center" wrapText="1"/>
    </xf>
    <xf numFmtId="183" fontId="4" fillId="0" borderId="8" xfId="0" applyNumberFormat="1" applyFont="1" applyFill="1" applyBorder="1" applyAlignment="1">
      <alignment horizontal="center" vertical="center" wrapText="1"/>
    </xf>
    <xf numFmtId="183" fontId="4" fillId="0" borderId="15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83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76" fontId="7" fillId="0" borderId="0" xfId="0" applyNumberFormat="1" applyFont="1" applyAlignment="1"/>
    <xf numFmtId="0" fontId="16" fillId="0" borderId="0" xfId="0" applyFont="1" applyAlignment="1"/>
    <xf numFmtId="176" fontId="12" fillId="0" borderId="0" xfId="0" applyNumberFormat="1" applyFont="1" applyAlignment="1"/>
    <xf numFmtId="0" fontId="6" fillId="0" borderId="0" xfId="0" applyFont="1" applyAlignment="1">
      <alignment horizontal="right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" xfId="68" applyNumberFormat="1" applyFont="1" applyFill="1" applyBorder="1" applyAlignment="1" applyProtection="1">
      <alignment horizontal="center" vertical="center" wrapText="1" shrinkToFit="1"/>
      <protection locked="0"/>
    </xf>
    <xf numFmtId="182" fontId="6" fillId="0" borderId="2" xfId="0" applyNumberFormat="1" applyFont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2" borderId="2" xfId="68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82" fontId="4" fillId="0" borderId="2" xfId="0" applyNumberFormat="1" applyFont="1" applyBorder="1" applyAlignment="1">
      <alignment horizontal="center" vertical="center" wrapText="1"/>
    </xf>
    <xf numFmtId="0" fontId="4" fillId="0" borderId="2" xfId="62" applyFont="1" applyFill="1" applyBorder="1" applyAlignment="1" applyProtection="1">
      <alignment horizontal="left" vertical="center" wrapText="1"/>
      <protection locked="0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62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/>
    </xf>
    <xf numFmtId="176" fontId="6" fillId="2" borderId="2" xfId="68" applyNumberFormat="1" applyFont="1" applyFill="1" applyBorder="1" applyAlignment="1" applyProtection="1">
      <alignment horizontal="center" vertical="center" shrinkToFit="1"/>
      <protection locked="0"/>
    </xf>
    <xf numFmtId="176" fontId="6" fillId="0" borderId="7" xfId="0" applyNumberFormat="1" applyFont="1" applyFill="1" applyBorder="1" applyAlignment="1">
      <alignment horizontal="center" vertical="center"/>
    </xf>
    <xf numFmtId="0" fontId="4" fillId="0" borderId="2" xfId="62" applyFont="1" applyFill="1" applyBorder="1" applyAlignment="1" applyProtection="1">
      <alignment horizontal="left" vertical="center"/>
      <protection locked="0"/>
    </xf>
    <xf numFmtId="0" fontId="6" fillId="0" borderId="2" xfId="62" applyFont="1" applyFill="1" applyBorder="1" applyAlignment="1" applyProtection="1">
      <alignment horizontal="left" vertical="center"/>
      <protection locked="0"/>
    </xf>
    <xf numFmtId="176" fontId="6" fillId="0" borderId="2" xfId="0" applyNumberFormat="1" applyFont="1" applyFill="1" applyBorder="1" applyAlignment="1" quotePrefix="1">
      <alignment horizontal="center" vertical="center"/>
    </xf>
    <xf numFmtId="176" fontId="4" fillId="0" borderId="2" xfId="49" applyNumberFormat="1" applyFont="1" applyBorder="1" applyAlignment="1" quotePrefix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3" xfId="50"/>
    <cellStyle name="常规 10 3" xfId="51"/>
    <cellStyle name="常规 104 2 2" xfId="52"/>
    <cellStyle name="常规 104 3" xfId="53"/>
    <cellStyle name="常规 105" xfId="54"/>
    <cellStyle name="常规 107 2" xfId="55"/>
    <cellStyle name="常规_11月小本" xfId="56"/>
    <cellStyle name="常规_11月小本 3" xfId="57"/>
    <cellStyle name="常规_2009年初两会支出调整后（国库处）" xfId="58"/>
    <cellStyle name="常规_2012年国有资本经营预算报表（只含山东省本级报省人代会审议2）" xfId="59"/>
    <cellStyle name="常规_2012年国有资本经营预算报表（只含山东省本级报省人代会审议2） 2" xfId="60"/>
    <cellStyle name="常规_2012年国有资本经营预算报表（只含山东省本级报省人代会审议2） 3" xfId="61"/>
    <cellStyle name="常规_2013年山东省预算执行及2014年预算草案附表" xfId="62"/>
    <cellStyle name="常规_2015年市中区人代会表格" xfId="63"/>
    <cellStyle name="常规_表18 3" xfId="64"/>
    <cellStyle name="常规_表262014年山东省社会保险基金预算收支草案表（1月3日）" xfId="65"/>
    <cellStyle name="常规_各市及省级预算外年终数据(2008年1月1日) 2" xfId="66"/>
    <cellStyle name="常规_市县组部分" xfId="67"/>
    <cellStyle name="常规 2" xfId="68"/>
    <cellStyle name="常规 11 7" xfId="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D20" sqref="D20:D26"/>
    </sheetView>
  </sheetViews>
  <sheetFormatPr defaultColWidth="9" defaultRowHeight="13.5" outlineLevelCol="6"/>
  <cols>
    <col min="1" max="1" width="23.375" style="224" customWidth="1"/>
    <col min="2" max="2" width="14.25" style="224" customWidth="1"/>
    <col min="3" max="3" width="12.625" style="224" customWidth="1"/>
    <col min="4" max="4" width="12.125" style="336" customWidth="1"/>
    <col min="5" max="5" width="13.125" style="224" customWidth="1"/>
    <col min="6" max="6" width="12.75" style="224" customWidth="1"/>
    <col min="7" max="7" width="10.875" style="224" hidden="1" customWidth="1"/>
    <col min="8" max="16384" width="9" style="224"/>
  </cols>
  <sheetData>
    <row r="1" ht="21" customHeight="1" spans="1:6">
      <c r="A1" s="1" t="s">
        <v>0</v>
      </c>
      <c r="B1" s="337"/>
      <c r="C1" s="225"/>
      <c r="D1" s="338"/>
      <c r="E1" s="225"/>
      <c r="F1" s="225"/>
    </row>
    <row r="2" ht="27" spans="1:6">
      <c r="A2" s="226" t="s">
        <v>1</v>
      </c>
      <c r="B2" s="226"/>
      <c r="C2" s="226"/>
      <c r="D2" s="226"/>
      <c r="E2" s="226"/>
      <c r="F2" s="226"/>
    </row>
    <row r="3" ht="22.5" customHeight="1" spans="1:6">
      <c r="A3" s="228"/>
      <c r="B3" s="228"/>
      <c r="C3" s="225"/>
      <c r="D3" s="338"/>
      <c r="E3" s="225"/>
      <c r="F3" s="339" t="s">
        <v>2</v>
      </c>
    </row>
    <row r="4" ht="24.95" customHeight="1" spans="1:7">
      <c r="A4" s="16" t="s">
        <v>3</v>
      </c>
      <c r="B4" s="230" t="s">
        <v>4</v>
      </c>
      <c r="C4" s="16" t="s">
        <v>5</v>
      </c>
      <c r="D4" s="340" t="s">
        <v>6</v>
      </c>
      <c r="E4" s="341"/>
      <c r="F4" s="342"/>
      <c r="G4" s="224">
        <v>2023</v>
      </c>
    </row>
    <row r="5" ht="24.95" customHeight="1" spans="1:6">
      <c r="A5" s="16"/>
      <c r="B5" s="231"/>
      <c r="C5" s="16"/>
      <c r="D5" s="343" t="s">
        <v>7</v>
      </c>
      <c r="E5" s="16" t="s">
        <v>8</v>
      </c>
      <c r="F5" s="16" t="s">
        <v>9</v>
      </c>
    </row>
    <row r="6" ht="18.95" customHeight="1" spans="1:7">
      <c r="A6" s="233" t="s">
        <v>10</v>
      </c>
      <c r="B6" s="9">
        <f>217392+418.545-1040.545</f>
        <v>216770</v>
      </c>
      <c r="C6" s="9">
        <v>176313</v>
      </c>
      <c r="D6" s="356">
        <v>178937</v>
      </c>
      <c r="E6" s="237">
        <f>D6/C6*100</f>
        <v>101.488262351613</v>
      </c>
      <c r="F6" s="237">
        <f>(D6/G6-1)*100</f>
        <v>-11.654996659235</v>
      </c>
      <c r="G6" s="9">
        <v>202543.43</v>
      </c>
    </row>
    <row r="7" ht="18.95" customHeight="1" spans="1:7">
      <c r="A7" s="233" t="s">
        <v>11</v>
      </c>
      <c r="B7" s="9">
        <v>57850</v>
      </c>
      <c r="C7" s="9">
        <v>52390</v>
      </c>
      <c r="D7" s="356">
        <v>50437</v>
      </c>
      <c r="E7" s="237">
        <f t="shared" ref="E7:E22" si="0">D7/C7*100</f>
        <v>96.2721893491124</v>
      </c>
      <c r="F7" s="237">
        <f t="shared" ref="F7:F23" si="1">(D7/G7-1)*100</f>
        <v>-6.73385039582223</v>
      </c>
      <c r="G7" s="9">
        <v>54078.57</v>
      </c>
    </row>
    <row r="8" ht="18.95" customHeight="1" spans="1:7">
      <c r="A8" s="233" t="s">
        <v>12</v>
      </c>
      <c r="B8" s="9">
        <v>35120</v>
      </c>
      <c r="C8" s="9">
        <v>30546</v>
      </c>
      <c r="D8" s="356">
        <v>31674</v>
      </c>
      <c r="E8" s="237">
        <f t="shared" si="0"/>
        <v>103.692791200157</v>
      </c>
      <c r="F8" s="237">
        <f t="shared" si="1"/>
        <v>-0.212592481509999</v>
      </c>
      <c r="G8" s="357">
        <v>31741.48</v>
      </c>
    </row>
    <row r="9" ht="18.95" customHeight="1" spans="1:7">
      <c r="A9" s="233" t="s">
        <v>13</v>
      </c>
      <c r="B9" s="9">
        <v>400</v>
      </c>
      <c r="C9" s="9">
        <v>246</v>
      </c>
      <c r="D9" s="356">
        <v>247</v>
      </c>
      <c r="E9" s="237">
        <f t="shared" si="0"/>
        <v>100.406504065041</v>
      </c>
      <c r="F9" s="237">
        <f t="shared" si="1"/>
        <v>-24.3259803921569</v>
      </c>
      <c r="G9" s="9">
        <v>326.4</v>
      </c>
    </row>
    <row r="10" ht="18.95" customHeight="1" spans="1:7">
      <c r="A10" s="233" t="s">
        <v>14</v>
      </c>
      <c r="B10" s="9">
        <v>27600</v>
      </c>
      <c r="C10" s="9">
        <v>21715</v>
      </c>
      <c r="D10" s="356">
        <v>22111</v>
      </c>
      <c r="E10" s="237">
        <f t="shared" si="0"/>
        <v>101.823624222887</v>
      </c>
      <c r="F10" s="237">
        <f t="shared" si="1"/>
        <v>-13.5103207913976</v>
      </c>
      <c r="G10" s="9">
        <v>25564.9</v>
      </c>
    </row>
    <row r="11" ht="18.95" customHeight="1" spans="1:7">
      <c r="A11" s="233" t="s">
        <v>15</v>
      </c>
      <c r="B11" s="9">
        <v>25000</v>
      </c>
      <c r="C11" s="9">
        <v>36359</v>
      </c>
      <c r="D11" s="356">
        <v>34134</v>
      </c>
      <c r="E11" s="237">
        <f t="shared" si="0"/>
        <v>93.8804697598944</v>
      </c>
      <c r="F11" s="237">
        <f t="shared" si="1"/>
        <v>55.9370660039471</v>
      </c>
      <c r="G11" s="9">
        <v>21889.6</v>
      </c>
    </row>
    <row r="12" ht="18.95" customHeight="1" spans="1:7">
      <c r="A12" s="233" t="s">
        <v>16</v>
      </c>
      <c r="B12" s="9">
        <v>12130</v>
      </c>
      <c r="C12" s="9">
        <v>11671</v>
      </c>
      <c r="D12" s="356">
        <v>11114</v>
      </c>
      <c r="E12" s="237">
        <f t="shared" si="0"/>
        <v>95.2274869334247</v>
      </c>
      <c r="F12" s="237">
        <f t="shared" si="1"/>
        <v>6.13661388485409</v>
      </c>
      <c r="G12" s="9">
        <v>10471.41</v>
      </c>
    </row>
    <row r="13" ht="18.95" customHeight="1" spans="1:7">
      <c r="A13" s="233" t="s">
        <v>17</v>
      </c>
      <c r="B13" s="9">
        <v>15300</v>
      </c>
      <c r="C13" s="9">
        <v>16150</v>
      </c>
      <c r="D13" s="356">
        <v>15402</v>
      </c>
      <c r="E13" s="237">
        <f t="shared" si="0"/>
        <v>95.3684210526316</v>
      </c>
      <c r="F13" s="237">
        <f t="shared" si="1"/>
        <v>15.2141470584935</v>
      </c>
      <c r="G13" s="9">
        <v>13368.15</v>
      </c>
    </row>
    <row r="14" ht="18.95" customHeight="1" spans="1:7">
      <c r="A14" s="233" t="s">
        <v>18</v>
      </c>
      <c r="B14" s="9">
        <v>71600</v>
      </c>
      <c r="C14" s="9">
        <v>67139</v>
      </c>
      <c r="D14" s="356">
        <v>71084</v>
      </c>
      <c r="E14" s="237">
        <f t="shared" si="0"/>
        <v>105.875869464842</v>
      </c>
      <c r="F14" s="237">
        <f t="shared" si="1"/>
        <v>-1.29878929810282</v>
      </c>
      <c r="G14" s="9">
        <v>72019.38</v>
      </c>
    </row>
    <row r="15" ht="18.95" customHeight="1" spans="1:7">
      <c r="A15" s="233" t="s">
        <v>19</v>
      </c>
      <c r="B15" s="9">
        <v>1300</v>
      </c>
      <c r="C15" s="9">
        <v>1609</v>
      </c>
      <c r="D15" s="356">
        <v>1591</v>
      </c>
      <c r="E15" s="237">
        <f t="shared" si="0"/>
        <v>98.8812927284027</v>
      </c>
      <c r="F15" s="237">
        <f t="shared" si="1"/>
        <v>55.2892029593769</v>
      </c>
      <c r="G15" s="9">
        <v>1024.54</v>
      </c>
    </row>
    <row r="16" ht="18.95" customHeight="1" spans="1:7">
      <c r="A16" s="233" t="s">
        <v>20</v>
      </c>
      <c r="B16" s="9">
        <v>650</v>
      </c>
      <c r="C16" s="9">
        <v>1130</v>
      </c>
      <c r="D16" s="356">
        <v>1461</v>
      </c>
      <c r="E16" s="237">
        <f t="shared" si="0"/>
        <v>129.29203539823</v>
      </c>
      <c r="F16" s="237">
        <f t="shared" si="1"/>
        <v>138.02541544477</v>
      </c>
      <c r="G16" s="9">
        <v>613.8</v>
      </c>
    </row>
    <row r="17" ht="18.95" customHeight="1" spans="1:7">
      <c r="A17" s="233" t="s">
        <v>21</v>
      </c>
      <c r="B17" s="9">
        <v>70930</v>
      </c>
      <c r="C17" s="9">
        <v>57851</v>
      </c>
      <c r="D17" s="356">
        <v>58493</v>
      </c>
      <c r="E17" s="237">
        <f t="shared" si="0"/>
        <v>101.109747454668</v>
      </c>
      <c r="F17" s="237">
        <f t="shared" si="1"/>
        <v>-6.93348925828252</v>
      </c>
      <c r="G17" s="9">
        <v>62850.75</v>
      </c>
    </row>
    <row r="18" ht="18.95" customHeight="1" spans="1:7">
      <c r="A18" s="233" t="s">
        <v>22</v>
      </c>
      <c r="B18" s="9">
        <v>140</v>
      </c>
      <c r="C18" s="9">
        <v>200</v>
      </c>
      <c r="D18" s="356">
        <v>341</v>
      </c>
      <c r="E18" s="237">
        <f t="shared" si="0"/>
        <v>170.5</v>
      </c>
      <c r="F18" s="237">
        <f t="shared" si="1"/>
        <v>242.989338161336</v>
      </c>
      <c r="G18" s="9">
        <v>99.42</v>
      </c>
    </row>
    <row r="19" ht="18.95" customHeight="1" spans="1:7">
      <c r="A19" s="233" t="s">
        <v>23</v>
      </c>
      <c r="B19" s="9">
        <v>210</v>
      </c>
      <c r="C19" s="9">
        <v>1681</v>
      </c>
      <c r="D19" s="356">
        <v>1573</v>
      </c>
      <c r="E19" s="237">
        <f t="shared" si="0"/>
        <v>93.575252825699</v>
      </c>
      <c r="F19" s="237">
        <f t="shared" si="1"/>
        <v>752.205005959476</v>
      </c>
      <c r="G19" s="9">
        <v>184.58</v>
      </c>
    </row>
    <row r="20" ht="18.95" customHeight="1" spans="1:7">
      <c r="A20" s="233" t="s">
        <v>24</v>
      </c>
      <c r="B20" s="9">
        <v>15000</v>
      </c>
      <c r="C20" s="9">
        <v>12078</v>
      </c>
      <c r="D20" s="356">
        <v>12384</v>
      </c>
      <c r="E20" s="237">
        <f t="shared" si="0"/>
        <v>102.533532041729</v>
      </c>
      <c r="F20" s="237">
        <f t="shared" si="1"/>
        <v>-19.0214040082574</v>
      </c>
      <c r="G20" s="9">
        <v>15292.93</v>
      </c>
    </row>
    <row r="21" ht="18.95" customHeight="1" spans="1:7">
      <c r="A21" s="233" t="s">
        <v>25</v>
      </c>
      <c r="B21" s="9">
        <f>18940+1062</f>
        <v>20002</v>
      </c>
      <c r="C21" s="9">
        <v>13662</v>
      </c>
      <c r="D21" s="356">
        <v>15268</v>
      </c>
      <c r="E21" s="237">
        <f t="shared" si="0"/>
        <v>111.755233494364</v>
      </c>
      <c r="F21" s="237">
        <f t="shared" si="1"/>
        <v>-15.0161195518586</v>
      </c>
      <c r="G21" s="9">
        <v>17965.76</v>
      </c>
    </row>
    <row r="22" ht="18.95" customHeight="1" spans="1:7">
      <c r="A22" s="233" t="s">
        <v>26</v>
      </c>
      <c r="B22" s="9">
        <v>5800</v>
      </c>
      <c r="C22" s="9">
        <v>12606</v>
      </c>
      <c r="D22" s="356">
        <v>12632</v>
      </c>
      <c r="E22" s="237">
        <f t="shared" si="0"/>
        <v>100.206250991591</v>
      </c>
      <c r="F22" s="237">
        <f t="shared" si="1"/>
        <v>126.530542708503</v>
      </c>
      <c r="G22" s="9">
        <v>5576.29</v>
      </c>
    </row>
    <row r="23" ht="18.95" customHeight="1" spans="1:7">
      <c r="A23" s="233" t="s">
        <v>27</v>
      </c>
      <c r="B23" s="9"/>
      <c r="C23" s="9"/>
      <c r="D23" s="9"/>
      <c r="E23" s="237"/>
      <c r="F23" s="237">
        <f t="shared" si="1"/>
        <v>-100</v>
      </c>
      <c r="G23" s="9">
        <v>321.96</v>
      </c>
    </row>
    <row r="24" ht="31.5" customHeight="1" spans="1:7">
      <c r="A24" s="240" t="s">
        <v>28</v>
      </c>
      <c r="B24" s="9">
        <v>27382</v>
      </c>
      <c r="C24" s="9">
        <v>52642</v>
      </c>
      <c r="D24" s="356">
        <v>50439</v>
      </c>
      <c r="E24" s="237">
        <f t="shared" ref="E24:E33" si="2">D24/C24*100</f>
        <v>95.8151286045363</v>
      </c>
      <c r="F24" s="237">
        <f t="shared" ref="F24:F37" si="3">(D24/G24-1)*100</f>
        <v>66.201398966394</v>
      </c>
      <c r="G24" s="9">
        <v>30348.12</v>
      </c>
    </row>
    <row r="25" ht="18.95" customHeight="1" spans="1:7">
      <c r="A25" s="233" t="s">
        <v>29</v>
      </c>
      <c r="B25" s="9">
        <v>16</v>
      </c>
      <c r="C25" s="9">
        <v>4</v>
      </c>
      <c r="D25" s="356">
        <v>4</v>
      </c>
      <c r="E25" s="237">
        <f t="shared" si="2"/>
        <v>100</v>
      </c>
      <c r="F25" s="237">
        <f t="shared" si="3"/>
        <v>-74.2101869761444</v>
      </c>
      <c r="G25" s="9">
        <v>15.51</v>
      </c>
    </row>
    <row r="26" ht="18.95" customHeight="1" spans="1:7">
      <c r="A26" s="233" t="s">
        <v>30</v>
      </c>
      <c r="B26" s="9">
        <v>1100</v>
      </c>
      <c r="C26" s="9">
        <v>1008</v>
      </c>
      <c r="D26" s="356">
        <v>1798</v>
      </c>
      <c r="E26" s="237">
        <f t="shared" si="2"/>
        <v>178.373015873016</v>
      </c>
      <c r="F26" s="237">
        <f t="shared" si="3"/>
        <v>63.9882526768939</v>
      </c>
      <c r="G26" s="9">
        <v>1096.42</v>
      </c>
    </row>
    <row r="27" ht="18.95" customHeight="1" spans="1:7">
      <c r="A27" s="332" t="s">
        <v>31</v>
      </c>
      <c r="B27" s="253">
        <f>SUM(B6:B26)</f>
        <v>604300</v>
      </c>
      <c r="C27" s="253">
        <f>SUM(C6:C26)</f>
        <v>567000</v>
      </c>
      <c r="D27" s="253">
        <f>SUM(D6:D26)</f>
        <v>571124</v>
      </c>
      <c r="E27" s="245">
        <f t="shared" si="2"/>
        <v>100.72733686067</v>
      </c>
      <c r="F27" s="245">
        <f t="shared" si="3"/>
        <v>0.657497954681885</v>
      </c>
      <c r="G27" s="253">
        <f>SUM(G6:G26)</f>
        <v>567393.4</v>
      </c>
    </row>
    <row r="28" ht="18.95" customHeight="1" spans="1:7">
      <c r="A28" s="358" t="s">
        <v>32</v>
      </c>
      <c r="B28" s="7">
        <f>B29</f>
        <v>5400</v>
      </c>
      <c r="C28" s="7">
        <f>C29</f>
        <v>5400</v>
      </c>
      <c r="D28" s="7">
        <f>D29</f>
        <v>5400</v>
      </c>
      <c r="E28" s="245">
        <f t="shared" si="2"/>
        <v>100</v>
      </c>
      <c r="F28" s="245">
        <f t="shared" si="3"/>
        <v>-55</v>
      </c>
      <c r="G28" s="7">
        <v>12000</v>
      </c>
    </row>
    <row r="29" ht="18.95" customHeight="1" spans="1:7">
      <c r="A29" s="359" t="s">
        <v>33</v>
      </c>
      <c r="B29" s="9">
        <v>5400</v>
      </c>
      <c r="C29" s="9">
        <v>5400</v>
      </c>
      <c r="D29" s="9">
        <v>5400</v>
      </c>
      <c r="E29" s="237">
        <f t="shared" si="2"/>
        <v>100</v>
      </c>
      <c r="F29" s="237">
        <f t="shared" si="3"/>
        <v>-55</v>
      </c>
      <c r="G29" s="9">
        <v>12000</v>
      </c>
    </row>
    <row r="30" ht="18.95" customHeight="1" spans="1:7">
      <c r="A30" s="255" t="s">
        <v>34</v>
      </c>
      <c r="B30" s="7">
        <f>B31+B32+B33+B34+B35</f>
        <v>47321.29</v>
      </c>
      <c r="C30" s="7">
        <f>C31+C32+C33+C34+C35</f>
        <v>134336</v>
      </c>
      <c r="D30" s="7">
        <f>D31+D32+D33+D34+D35</f>
        <v>148169</v>
      </c>
      <c r="E30" s="245">
        <f t="shared" si="2"/>
        <v>110.297314197237</v>
      </c>
      <c r="F30" s="245">
        <f t="shared" si="3"/>
        <v>-14.8713322953353</v>
      </c>
      <c r="G30" s="253">
        <f>SUM(G31:G35)</f>
        <v>174053</v>
      </c>
    </row>
    <row r="31" ht="18.95" customHeight="1" spans="1:7">
      <c r="A31" s="257" t="s">
        <v>35</v>
      </c>
      <c r="B31" s="9">
        <v>38465</v>
      </c>
      <c r="C31" s="9">
        <v>38465</v>
      </c>
      <c r="D31" s="9">
        <v>38465</v>
      </c>
      <c r="E31" s="237">
        <f t="shared" si="2"/>
        <v>100</v>
      </c>
      <c r="F31" s="237">
        <f t="shared" si="3"/>
        <v>0</v>
      </c>
      <c r="G31" s="9">
        <v>38465</v>
      </c>
    </row>
    <row r="32" ht="18.95" customHeight="1" spans="1:7">
      <c r="A32" s="257" t="s">
        <v>36</v>
      </c>
      <c r="B32" s="9">
        <v>8856.29</v>
      </c>
      <c r="C32" s="9">
        <f>63033+5000</f>
        <v>68033</v>
      </c>
      <c r="D32" s="9">
        <v>74860</v>
      </c>
      <c r="E32" s="237">
        <f t="shared" si="2"/>
        <v>110.034836035453</v>
      </c>
      <c r="F32" s="237">
        <f t="shared" si="3"/>
        <v>30.2592657038455</v>
      </c>
      <c r="G32" s="9">
        <v>57470</v>
      </c>
    </row>
    <row r="33" ht="18.95" customHeight="1" spans="1:7">
      <c r="A33" s="257" t="s">
        <v>37</v>
      </c>
      <c r="B33" s="9"/>
      <c r="C33" s="9">
        <f>10976+2000</f>
        <v>12976</v>
      </c>
      <c r="D33" s="9">
        <v>17036</v>
      </c>
      <c r="E33" s="237">
        <f t="shared" si="2"/>
        <v>131.288532675709</v>
      </c>
      <c r="F33" s="237">
        <f t="shared" si="3"/>
        <v>-37.0226608997819</v>
      </c>
      <c r="G33" s="9">
        <v>27051</v>
      </c>
    </row>
    <row r="34" ht="18.95" customHeight="1" spans="1:7">
      <c r="A34" s="257" t="s">
        <v>38</v>
      </c>
      <c r="B34" s="9"/>
      <c r="C34" s="9"/>
      <c r="D34" s="9"/>
      <c r="E34" s="237"/>
      <c r="F34" s="237">
        <f t="shared" si="3"/>
        <v>-100</v>
      </c>
      <c r="G34" s="9">
        <v>291</v>
      </c>
    </row>
    <row r="35" ht="27" spans="1:7">
      <c r="A35" s="257" t="s">
        <v>39</v>
      </c>
      <c r="B35" s="9"/>
      <c r="C35" s="9">
        <f>12000+2862</f>
        <v>14862</v>
      </c>
      <c r="D35" s="9">
        <v>17808</v>
      </c>
      <c r="E35" s="237">
        <f>D35/C35*100</f>
        <v>119.822365765038</v>
      </c>
      <c r="F35" s="237">
        <f t="shared" si="3"/>
        <v>-64.9283125886245</v>
      </c>
      <c r="G35" s="9">
        <v>50776</v>
      </c>
    </row>
    <row r="36" s="355" customFormat="1" ht="18.95" customHeight="1" spans="1:7">
      <c r="A36" s="352" t="s">
        <v>40</v>
      </c>
      <c r="B36" s="7">
        <v>13538.39</v>
      </c>
      <c r="C36" s="7">
        <v>16538</v>
      </c>
      <c r="D36" s="7">
        <v>16538</v>
      </c>
      <c r="E36" s="245">
        <f>D36/C36*100</f>
        <v>100</v>
      </c>
      <c r="F36" s="245">
        <f t="shared" si="3"/>
        <v>-54.2947158965289</v>
      </c>
      <c r="G36" s="7">
        <v>36184</v>
      </c>
    </row>
    <row r="37" ht="18.95" customHeight="1" spans="1:7">
      <c r="A37" s="244" t="s">
        <v>41</v>
      </c>
      <c r="B37" s="7">
        <f>B27+B28+B30+B36</f>
        <v>670559.68</v>
      </c>
      <c r="C37" s="7">
        <f>C27+C28+C30+C36</f>
        <v>723274</v>
      </c>
      <c r="D37" s="7">
        <f>D27+D28+D30+D36</f>
        <v>741231</v>
      </c>
      <c r="E37" s="245">
        <f>D37/C37*100</f>
        <v>102.482738215393</v>
      </c>
      <c r="F37" s="245">
        <f t="shared" si="3"/>
        <v>-6.12937394507608</v>
      </c>
      <c r="G37" s="253">
        <f>G27+G28+G30+G36</f>
        <v>789630.4</v>
      </c>
    </row>
  </sheetData>
  <mergeCells count="5">
    <mergeCell ref="A2:F2"/>
    <mergeCell ref="D4:F4"/>
    <mergeCell ref="A4:A5"/>
    <mergeCell ref="B4:B5"/>
    <mergeCell ref="C4:C5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1" workbookViewId="0">
      <selection activeCell="A14" sqref="A14"/>
    </sheetView>
  </sheetViews>
  <sheetFormatPr defaultColWidth="9" defaultRowHeight="13.5" outlineLevelCol="7"/>
  <cols>
    <col min="1" max="1" width="23.625" style="224" customWidth="1"/>
    <col min="2" max="2" width="13.75" style="224" customWidth="1"/>
    <col min="3" max="3" width="11.5" style="224" customWidth="1"/>
    <col min="4" max="4" width="13.875" style="224" customWidth="1"/>
    <col min="5" max="5" width="12.125" style="224" customWidth="1"/>
    <col min="6" max="6" width="12" style="224" customWidth="1"/>
    <col min="7" max="7" width="9.75" style="224" hidden="1" customWidth="1"/>
    <col min="8" max="16384" width="9" style="224"/>
  </cols>
  <sheetData>
    <row r="1" ht="16.5" customHeight="1" spans="1:7">
      <c r="A1" s="1" t="s">
        <v>1226</v>
      </c>
      <c r="B1" s="225"/>
      <c r="C1" s="225"/>
      <c r="D1" s="225"/>
      <c r="E1" s="225"/>
      <c r="F1" s="225"/>
      <c r="G1" s="225"/>
    </row>
    <row r="2" ht="27" spans="1:8">
      <c r="A2" s="226" t="s">
        <v>1227</v>
      </c>
      <c r="B2" s="226"/>
      <c r="C2" s="226"/>
      <c r="D2" s="226"/>
      <c r="E2" s="226"/>
      <c r="F2" s="226"/>
      <c r="G2" s="226"/>
      <c r="H2" s="227"/>
    </row>
    <row r="3" ht="20.25" customHeight="1" spans="1:6">
      <c r="A3" s="228"/>
      <c r="B3" s="225"/>
      <c r="C3" s="225"/>
      <c r="D3" s="225"/>
      <c r="E3" s="225"/>
      <c r="F3" s="229" t="s">
        <v>1228</v>
      </c>
    </row>
    <row r="4" ht="31.5" customHeight="1" spans="1:7">
      <c r="A4" s="16" t="s">
        <v>3</v>
      </c>
      <c r="B4" s="16" t="s">
        <v>4</v>
      </c>
      <c r="C4" s="230" t="s">
        <v>1221</v>
      </c>
      <c r="D4" s="16" t="s">
        <v>45</v>
      </c>
      <c r="E4" s="16"/>
      <c r="F4" s="16"/>
      <c r="G4" s="16" t="s">
        <v>1229</v>
      </c>
    </row>
    <row r="5" ht="35.1" customHeight="1" spans="1:7">
      <c r="A5" s="16"/>
      <c r="B5" s="16"/>
      <c r="C5" s="231"/>
      <c r="D5" s="16" t="s">
        <v>7</v>
      </c>
      <c r="E5" s="16" t="s">
        <v>8</v>
      </c>
      <c r="F5" s="232" t="s">
        <v>9</v>
      </c>
      <c r="G5" s="16"/>
    </row>
    <row r="6" ht="30.75" customHeight="1" spans="1:7">
      <c r="A6" s="233" t="s">
        <v>1230</v>
      </c>
      <c r="B6" s="9"/>
      <c r="C6" s="9"/>
      <c r="D6" s="9"/>
      <c r="E6" s="234"/>
      <c r="F6" s="235"/>
      <c r="G6" s="236"/>
    </row>
    <row r="7" ht="30.75" customHeight="1" spans="1:7">
      <c r="A7" s="233" t="s">
        <v>1231</v>
      </c>
      <c r="B7" s="9"/>
      <c r="C7" s="9"/>
      <c r="D7" s="9"/>
      <c r="E7" s="234"/>
      <c r="F7" s="235"/>
      <c r="G7" s="236"/>
    </row>
    <row r="8" ht="30.75" customHeight="1" spans="1:7">
      <c r="A8" s="233" t="s">
        <v>1232</v>
      </c>
      <c r="B8" s="9"/>
      <c r="C8" s="9">
        <v>6</v>
      </c>
      <c r="D8" s="9">
        <v>38</v>
      </c>
      <c r="E8" s="237">
        <f>D8/C8*100</f>
        <v>633.333333333333</v>
      </c>
      <c r="F8" s="237">
        <f>(D8-G8)/G8*100</f>
        <v>-36.241610738255</v>
      </c>
      <c r="G8" s="238">
        <v>59.6</v>
      </c>
    </row>
    <row r="9" ht="30.75" customHeight="1" spans="1:7">
      <c r="A9" s="233" t="s">
        <v>1233</v>
      </c>
      <c r="B9" s="9"/>
      <c r="C9" s="9"/>
      <c r="D9" s="9"/>
      <c r="E9" s="237"/>
      <c r="F9" s="237"/>
      <c r="G9" s="236"/>
    </row>
    <row r="10" ht="30.75" customHeight="1" spans="1:7">
      <c r="A10" s="233" t="s">
        <v>1234</v>
      </c>
      <c r="B10" s="9"/>
      <c r="C10" s="9"/>
      <c r="D10" s="9"/>
      <c r="E10" s="237"/>
      <c r="F10" s="237"/>
      <c r="G10" s="236"/>
    </row>
    <row r="11" ht="30.75" customHeight="1" spans="1:7">
      <c r="A11" s="233" t="s">
        <v>1235</v>
      </c>
      <c r="B11" s="9">
        <v>436830</v>
      </c>
      <c r="C11" s="239">
        <v>83525</v>
      </c>
      <c r="D11" s="239">
        <v>82603</v>
      </c>
      <c r="E11" s="237">
        <f>D11/C11*100</f>
        <v>98.8961388805747</v>
      </c>
      <c r="F11" s="237">
        <f t="shared" ref="F11:F26" si="0">(D11-G11)/G11*100</f>
        <v>-5.02494097043049</v>
      </c>
      <c r="G11" s="238">
        <v>86973.36</v>
      </c>
    </row>
    <row r="12" ht="30.75" customHeight="1" spans="1:7">
      <c r="A12" s="233" t="s">
        <v>1236</v>
      </c>
      <c r="B12" s="9"/>
      <c r="C12" s="9"/>
      <c r="D12" s="9"/>
      <c r="E12" s="237"/>
      <c r="F12" s="237"/>
      <c r="G12" s="236"/>
    </row>
    <row r="13" ht="30.75" customHeight="1" spans="1:7">
      <c r="A13" s="233" t="s">
        <v>1237</v>
      </c>
      <c r="B13" s="9"/>
      <c r="C13" s="9"/>
      <c r="D13" s="9"/>
      <c r="E13" s="237"/>
      <c r="F13" s="237"/>
      <c r="G13" s="236"/>
    </row>
    <row r="14" ht="30.75" customHeight="1" spans="1:7">
      <c r="A14" s="240" t="s">
        <v>1238</v>
      </c>
      <c r="B14" s="9"/>
      <c r="C14" s="9"/>
      <c r="D14" s="9"/>
      <c r="E14" s="237"/>
      <c r="F14" s="237"/>
      <c r="G14" s="236"/>
    </row>
    <row r="15" ht="30.75" customHeight="1" spans="1:7">
      <c r="A15" s="241" t="s">
        <v>1239</v>
      </c>
      <c r="B15" s="9"/>
      <c r="C15" s="9"/>
      <c r="D15" s="9"/>
      <c r="E15" s="237"/>
      <c r="F15" s="237"/>
      <c r="G15" s="236"/>
    </row>
    <row r="16" ht="30.75" customHeight="1" spans="1:7">
      <c r="A16" s="241" t="s">
        <v>1240</v>
      </c>
      <c r="B16" s="9"/>
      <c r="C16" s="9"/>
      <c r="D16" s="9"/>
      <c r="E16" s="237"/>
      <c r="F16" s="237"/>
      <c r="G16" s="236"/>
    </row>
    <row r="17" ht="30.75" customHeight="1" spans="1:7">
      <c r="A17" s="240" t="s">
        <v>1241</v>
      </c>
      <c r="B17" s="9">
        <v>150</v>
      </c>
      <c r="C17" s="9">
        <v>51871</v>
      </c>
      <c r="D17" s="9">
        <v>51892</v>
      </c>
      <c r="E17" s="237">
        <f>D17/C17*100</f>
        <v>100.04048504945</v>
      </c>
      <c r="F17" s="237">
        <f t="shared" si="0"/>
        <v>34.8925398384263</v>
      </c>
      <c r="G17" s="238">
        <v>38469.14</v>
      </c>
    </row>
    <row r="18" ht="30.75" customHeight="1" spans="1:7">
      <c r="A18" s="240" t="s">
        <v>1242</v>
      </c>
      <c r="B18" s="242">
        <v>12543</v>
      </c>
      <c r="C18" s="243">
        <v>13156</v>
      </c>
      <c r="D18" s="9">
        <v>13156</v>
      </c>
      <c r="E18" s="237">
        <f t="shared" ref="E18:E22" si="1">D18/C18*100</f>
        <v>100</v>
      </c>
      <c r="F18" s="237">
        <f t="shared" si="0"/>
        <v>9.14635866309814</v>
      </c>
      <c r="G18" s="238">
        <v>12053.54</v>
      </c>
    </row>
    <row r="19" ht="33" customHeight="1" spans="1:7">
      <c r="A19" s="240" t="s">
        <v>1243</v>
      </c>
      <c r="B19" s="9"/>
      <c r="C19" s="9"/>
      <c r="D19" s="9"/>
      <c r="E19" s="237"/>
      <c r="F19" s="237"/>
      <c r="G19" s="238"/>
    </row>
    <row r="20" ht="33" customHeight="1" spans="1:7">
      <c r="A20" s="244" t="s">
        <v>1244</v>
      </c>
      <c r="B20" s="7">
        <f>SUM(B7:B18)</f>
        <v>449523</v>
      </c>
      <c r="C20" s="7">
        <f>SUM(C7:C18)</f>
        <v>148558</v>
      </c>
      <c r="D20" s="7">
        <f>SUM(D7:D19)</f>
        <v>147689</v>
      </c>
      <c r="E20" s="245">
        <f t="shared" si="1"/>
        <v>99.4150432827582</v>
      </c>
      <c r="F20" s="245">
        <f t="shared" si="0"/>
        <v>7.3667353806794</v>
      </c>
      <c r="G20" s="246">
        <v>137555.64</v>
      </c>
    </row>
    <row r="21" ht="21" customHeight="1" spans="1:7">
      <c r="A21" s="247" t="s">
        <v>74</v>
      </c>
      <c r="B21" s="7">
        <f>SUM(B22:B24)</f>
        <v>60000</v>
      </c>
      <c r="C21" s="7">
        <f>SUM(C22:C24)</f>
        <v>60060</v>
      </c>
      <c r="D21" s="7">
        <f>SUM(D22:D24)</f>
        <v>60089</v>
      </c>
      <c r="E21" s="245">
        <f t="shared" si="1"/>
        <v>100.048285048285</v>
      </c>
      <c r="F21" s="245">
        <f t="shared" si="0"/>
        <v>80.2633947321054</v>
      </c>
      <c r="G21" s="238">
        <v>33334</v>
      </c>
    </row>
    <row r="22" ht="21" customHeight="1" spans="1:7">
      <c r="A22" s="248" t="s">
        <v>75</v>
      </c>
      <c r="B22" s="9"/>
      <c r="C22" s="9">
        <v>60</v>
      </c>
      <c r="D22" s="9">
        <v>84</v>
      </c>
      <c r="E22" s="237">
        <f t="shared" si="1"/>
        <v>140</v>
      </c>
      <c r="F22" s="237">
        <f t="shared" si="0"/>
        <v>58.4905660377358</v>
      </c>
      <c r="G22" s="238">
        <v>53</v>
      </c>
    </row>
    <row r="23" ht="21" customHeight="1" spans="1:7">
      <c r="A23" s="248" t="s">
        <v>77</v>
      </c>
      <c r="B23" s="9"/>
      <c r="C23" s="9"/>
      <c r="D23" s="9">
        <v>5</v>
      </c>
      <c r="E23" s="237"/>
      <c r="F23" s="237">
        <f t="shared" si="0"/>
        <v>-99.9015941743751</v>
      </c>
      <c r="G23" s="238">
        <v>5081</v>
      </c>
    </row>
    <row r="24" ht="21" customHeight="1" spans="1:7">
      <c r="A24" s="248" t="s">
        <v>79</v>
      </c>
      <c r="B24" s="242">
        <v>60000</v>
      </c>
      <c r="C24" s="9">
        <v>60000</v>
      </c>
      <c r="D24" s="9">
        <v>60000</v>
      </c>
      <c r="E24" s="237">
        <f>D24/C24*100</f>
        <v>100</v>
      </c>
      <c r="F24" s="237">
        <f t="shared" si="0"/>
        <v>112.765957446808</v>
      </c>
      <c r="G24" s="236">
        <v>28200</v>
      </c>
    </row>
    <row r="25" ht="21" customHeight="1" spans="1:7">
      <c r="A25" s="249" t="s">
        <v>80</v>
      </c>
      <c r="B25" s="7"/>
      <c r="C25" s="7">
        <v>39588</v>
      </c>
      <c r="D25" s="7">
        <v>46608</v>
      </c>
      <c r="E25" s="245">
        <f>D25/C25*100</f>
        <v>117.732646256441</v>
      </c>
      <c r="F25" s="245">
        <f t="shared" si="0"/>
        <v>26533.1428571429</v>
      </c>
      <c r="G25" s="246">
        <v>175</v>
      </c>
    </row>
    <row r="26" ht="21" customHeight="1" spans="1:7">
      <c r="A26" s="250" t="s">
        <v>81</v>
      </c>
      <c r="B26" s="7">
        <f t="shared" ref="B26:D26" si="2">SUM(B20:B21)+B25</f>
        <v>509523</v>
      </c>
      <c r="C26" s="7">
        <f t="shared" si="2"/>
        <v>248206</v>
      </c>
      <c r="D26" s="7">
        <f t="shared" si="2"/>
        <v>254386</v>
      </c>
      <c r="E26" s="245">
        <f>D26/C26*100</f>
        <v>102.489867287656</v>
      </c>
      <c r="F26" s="245">
        <f t="shared" si="0"/>
        <v>48.7075295046364</v>
      </c>
      <c r="G26" s="246">
        <v>171064.64</v>
      </c>
    </row>
  </sheetData>
  <mergeCells count="6">
    <mergeCell ref="A2:G2"/>
    <mergeCell ref="D4:F4"/>
    <mergeCell ref="A4:A5"/>
    <mergeCell ref="B4:B5"/>
    <mergeCell ref="C4:C5"/>
    <mergeCell ref="G4:G5"/>
  </mergeCells>
  <pageMargins left="1.0625" right="0.511805555555556" top="0.751388888888889" bottom="0.751388888888889" header="0.298611111111111" footer="0.298611111111111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11" sqref="C11"/>
    </sheetView>
  </sheetViews>
  <sheetFormatPr defaultColWidth="9" defaultRowHeight="13.5" outlineLevelCol="7"/>
  <cols>
    <col min="1" max="1" width="24.375" style="224" customWidth="1"/>
    <col min="2" max="2" width="11.875" style="224" customWidth="1"/>
    <col min="3" max="3" width="11.625" style="224" customWidth="1"/>
    <col min="4" max="4" width="12.625" style="224" customWidth="1"/>
    <col min="5" max="5" width="13.125" style="224" customWidth="1"/>
    <col min="6" max="6" width="13.75" style="224" customWidth="1"/>
    <col min="7" max="7" width="8.375" style="224" hidden="1" customWidth="1"/>
    <col min="8" max="16384" width="9" style="224"/>
  </cols>
  <sheetData>
    <row r="1" ht="21.75" customHeight="1" spans="1:7">
      <c r="A1" s="1" t="s">
        <v>1245</v>
      </c>
      <c r="B1" s="225"/>
      <c r="C1" s="225"/>
      <c r="D1" s="225"/>
      <c r="E1" s="225"/>
      <c r="F1" s="225"/>
      <c r="G1" s="225"/>
    </row>
    <row r="2" ht="55.5" customHeight="1" spans="1:8">
      <c r="A2" s="251" t="s">
        <v>1246</v>
      </c>
      <c r="B2" s="251"/>
      <c r="C2" s="251"/>
      <c r="D2" s="251"/>
      <c r="E2" s="251"/>
      <c r="F2" s="251"/>
      <c r="G2" s="251"/>
      <c r="H2" s="227"/>
    </row>
    <row r="3" ht="18.75" customHeight="1" spans="1:6">
      <c r="A3" s="228"/>
      <c r="B3" s="225"/>
      <c r="C3" s="225"/>
      <c r="D3" s="225"/>
      <c r="E3" s="225"/>
      <c r="F3" s="252" t="s">
        <v>1220</v>
      </c>
    </row>
    <row r="4" s="224" customFormat="1" ht="30.75" customHeight="1" spans="1:7">
      <c r="A4" s="230" t="s">
        <v>3</v>
      </c>
      <c r="B4" s="230" t="s">
        <v>4</v>
      </c>
      <c r="C4" s="16" t="s">
        <v>1221</v>
      </c>
      <c r="D4" s="16" t="s">
        <v>6</v>
      </c>
      <c r="E4" s="16"/>
      <c r="F4" s="16"/>
      <c r="G4" s="230" t="s">
        <v>1222</v>
      </c>
    </row>
    <row r="5" s="224" customFormat="1" ht="30.75" customHeight="1" spans="1:7">
      <c r="A5" s="231"/>
      <c r="B5" s="231"/>
      <c r="C5" s="16"/>
      <c r="D5" s="16" t="s">
        <v>7</v>
      </c>
      <c r="E5" s="16" t="s">
        <v>8</v>
      </c>
      <c r="F5" s="16" t="s">
        <v>9</v>
      </c>
      <c r="G5" s="230"/>
    </row>
    <row r="6" s="224" customFormat="1" ht="30.75" customHeight="1" spans="1:7">
      <c r="A6" s="230" t="s">
        <v>1223</v>
      </c>
      <c r="B6" s="253">
        <f>B7</f>
        <v>509500</v>
      </c>
      <c r="C6" s="253">
        <f>C7</f>
        <v>248031</v>
      </c>
      <c r="D6" s="253">
        <f>D7</f>
        <v>254211</v>
      </c>
      <c r="E6" s="245">
        <f t="shared" ref="E6:E14" si="0">D6/C6*100</f>
        <v>102.491624030867</v>
      </c>
      <c r="F6" s="245">
        <f t="shared" ref="F6:F14" si="1">(D6-G6)/G6*100</f>
        <v>73.2012917995258</v>
      </c>
      <c r="G6" s="254">
        <v>146772</v>
      </c>
    </row>
    <row r="7" s="224" customFormat="1" ht="35.1" customHeight="1" spans="1:7">
      <c r="A7" s="255" t="s">
        <v>34</v>
      </c>
      <c r="B7" s="253">
        <f>SUM(B10:B12)</f>
        <v>509500</v>
      </c>
      <c r="C7" s="253">
        <f>SUM(C10:C12)</f>
        <v>248031</v>
      </c>
      <c r="D7" s="253">
        <f>SUM(D10:D12)</f>
        <v>254211</v>
      </c>
      <c r="E7" s="245">
        <f t="shared" si="0"/>
        <v>102.491624030867</v>
      </c>
      <c r="F7" s="245">
        <f t="shared" si="1"/>
        <v>73.2012917995258</v>
      </c>
      <c r="G7" s="256">
        <v>146772</v>
      </c>
    </row>
    <row r="8" s="224" customFormat="1" ht="35.1" hidden="1" customHeight="1" spans="1:7">
      <c r="A8" s="257" t="s">
        <v>35</v>
      </c>
      <c r="B8" s="258"/>
      <c r="C8" s="259"/>
      <c r="D8" s="260"/>
      <c r="E8" s="237"/>
      <c r="F8" s="237"/>
      <c r="G8" s="261"/>
    </row>
    <row r="9" s="224" customFormat="1" ht="35.1" hidden="1" customHeight="1" spans="1:7">
      <c r="A9" s="257" t="s">
        <v>36</v>
      </c>
      <c r="B9" s="259"/>
      <c r="C9" s="259"/>
      <c r="D9" s="260"/>
      <c r="E9" s="237"/>
      <c r="F9" s="237"/>
      <c r="G9" s="261"/>
    </row>
    <row r="10" s="224" customFormat="1" ht="35.1" customHeight="1" spans="1:7">
      <c r="A10" s="257" t="s">
        <v>37</v>
      </c>
      <c r="B10" s="9">
        <v>440000</v>
      </c>
      <c r="C10" s="9">
        <v>123390</v>
      </c>
      <c r="D10" s="9">
        <v>129369</v>
      </c>
      <c r="E10" s="237">
        <f t="shared" si="0"/>
        <v>104.845611475808</v>
      </c>
      <c r="F10" s="237">
        <f t="shared" si="1"/>
        <v>88.4060292725552</v>
      </c>
      <c r="G10" s="238">
        <v>68665</v>
      </c>
    </row>
    <row r="11" s="224" customFormat="1" ht="35.1" customHeight="1" spans="1:7">
      <c r="A11" s="257" t="s">
        <v>1224</v>
      </c>
      <c r="B11" s="9">
        <v>54000</v>
      </c>
      <c r="C11" s="9">
        <v>105600</v>
      </c>
      <c r="D11" s="9">
        <v>105600</v>
      </c>
      <c r="E11" s="237">
        <f t="shared" si="0"/>
        <v>100</v>
      </c>
      <c r="F11" s="237">
        <f t="shared" si="1"/>
        <v>60</v>
      </c>
      <c r="G11" s="238">
        <v>66000</v>
      </c>
    </row>
    <row r="12" s="224" customFormat="1" ht="35.1" customHeight="1" spans="1:7">
      <c r="A12" s="257" t="s">
        <v>1225</v>
      </c>
      <c r="B12" s="9">
        <v>15500</v>
      </c>
      <c r="C12" s="9">
        <v>19041</v>
      </c>
      <c r="D12" s="9">
        <v>19242</v>
      </c>
      <c r="E12" s="237">
        <f t="shared" si="0"/>
        <v>101.055616826847</v>
      </c>
      <c r="F12" s="237">
        <f t="shared" si="1"/>
        <v>58.9328487651772</v>
      </c>
      <c r="G12" s="238">
        <v>12107</v>
      </c>
    </row>
    <row r="13" s="224" customFormat="1" ht="35.1" customHeight="1" spans="1:7">
      <c r="A13" s="255" t="s">
        <v>40</v>
      </c>
      <c r="B13" s="7">
        <v>23</v>
      </c>
      <c r="C13" s="7">
        <v>175</v>
      </c>
      <c r="D13" s="7">
        <v>175</v>
      </c>
      <c r="E13" s="245">
        <f t="shared" si="0"/>
        <v>100</v>
      </c>
      <c r="F13" s="245">
        <f t="shared" si="1"/>
        <v>-99.2796391444912</v>
      </c>
      <c r="G13" s="246">
        <v>24293.38</v>
      </c>
    </row>
    <row r="14" s="224" customFormat="1" ht="35.1" customHeight="1" spans="1:7">
      <c r="A14" s="244" t="s">
        <v>41</v>
      </c>
      <c r="B14" s="253">
        <f>B7+B13</f>
        <v>509523</v>
      </c>
      <c r="C14" s="253">
        <f>C7+C13</f>
        <v>248206</v>
      </c>
      <c r="D14" s="253">
        <f>D7+D13</f>
        <v>254386</v>
      </c>
      <c r="E14" s="245">
        <f t="shared" si="0"/>
        <v>102.489867287656</v>
      </c>
      <c r="F14" s="245">
        <f t="shared" si="1"/>
        <v>48.7068862209291</v>
      </c>
      <c r="G14" s="256">
        <v>171065.38</v>
      </c>
    </row>
  </sheetData>
  <mergeCells count="5">
    <mergeCell ref="A2:G2"/>
    <mergeCell ref="D4:F4"/>
    <mergeCell ref="A4:A5"/>
    <mergeCell ref="B4:B5"/>
    <mergeCell ref="C4:C5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8" workbookViewId="0">
      <selection activeCell="D24" sqref="D24"/>
    </sheetView>
  </sheetViews>
  <sheetFormatPr defaultColWidth="9" defaultRowHeight="13.5" outlineLevelCol="7"/>
  <cols>
    <col min="1" max="1" width="23.625" style="224" customWidth="1"/>
    <col min="2" max="2" width="13.75" style="224" customWidth="1"/>
    <col min="3" max="3" width="11.5" style="224" customWidth="1"/>
    <col min="4" max="4" width="13.875" style="224" customWidth="1"/>
    <col min="5" max="5" width="12.125" style="224" customWidth="1"/>
    <col min="6" max="6" width="12" style="224" customWidth="1"/>
    <col min="7" max="7" width="7.25" style="224" hidden="1" customWidth="1"/>
    <col min="8" max="16384" width="9" style="224"/>
  </cols>
  <sheetData>
    <row r="1" ht="16.5" customHeight="1" spans="1:7">
      <c r="A1" s="1" t="s">
        <v>1247</v>
      </c>
      <c r="B1" s="225"/>
      <c r="C1" s="225"/>
      <c r="D1" s="225"/>
      <c r="E1" s="225"/>
      <c r="F1" s="225"/>
      <c r="G1" s="225"/>
    </row>
    <row r="2" ht="27" spans="1:8">
      <c r="A2" s="226" t="s">
        <v>1248</v>
      </c>
      <c r="B2" s="226"/>
      <c r="C2" s="226"/>
      <c r="D2" s="226"/>
      <c r="E2" s="226"/>
      <c r="F2" s="226"/>
      <c r="G2" s="226"/>
      <c r="H2" s="227"/>
    </row>
    <row r="3" ht="20.25" customHeight="1" spans="1:6">
      <c r="A3" s="228"/>
      <c r="B3" s="225"/>
      <c r="C3" s="225"/>
      <c r="D3" s="225"/>
      <c r="E3" s="225"/>
      <c r="F3" s="229" t="s">
        <v>1228</v>
      </c>
    </row>
    <row r="4" s="224" customFormat="1" ht="31.5" customHeight="1" spans="1:7">
      <c r="A4" s="16" t="s">
        <v>3</v>
      </c>
      <c r="B4" s="16" t="s">
        <v>4</v>
      </c>
      <c r="C4" s="230" t="s">
        <v>1221</v>
      </c>
      <c r="D4" s="16" t="s">
        <v>45</v>
      </c>
      <c r="E4" s="16"/>
      <c r="F4" s="16"/>
      <c r="G4" s="16" t="s">
        <v>1229</v>
      </c>
    </row>
    <row r="5" s="224" customFormat="1" ht="35.1" customHeight="1" spans="1:7">
      <c r="A5" s="16"/>
      <c r="B5" s="16"/>
      <c r="C5" s="231"/>
      <c r="D5" s="16" t="s">
        <v>7</v>
      </c>
      <c r="E5" s="16" t="s">
        <v>8</v>
      </c>
      <c r="F5" s="232" t="s">
        <v>9</v>
      </c>
      <c r="G5" s="16"/>
    </row>
    <row r="6" s="224" customFormat="1" ht="30.75" customHeight="1" spans="1:7">
      <c r="A6" s="233" t="s">
        <v>1230</v>
      </c>
      <c r="B6" s="9"/>
      <c r="C6" s="9"/>
      <c r="D6" s="9"/>
      <c r="E6" s="234"/>
      <c r="F6" s="235"/>
      <c r="G6" s="236"/>
    </row>
    <row r="7" s="224" customFormat="1" ht="30.75" customHeight="1" spans="1:7">
      <c r="A7" s="233" t="s">
        <v>1231</v>
      </c>
      <c r="B7" s="9"/>
      <c r="C7" s="9"/>
      <c r="D7" s="9"/>
      <c r="E7" s="234"/>
      <c r="F7" s="235"/>
      <c r="G7" s="236"/>
    </row>
    <row r="8" s="224" customFormat="1" ht="30.75" customHeight="1" spans="1:7">
      <c r="A8" s="233" t="s">
        <v>1232</v>
      </c>
      <c r="B8" s="9"/>
      <c r="C8" s="9">
        <v>6</v>
      </c>
      <c r="D8" s="9">
        <v>38</v>
      </c>
      <c r="E8" s="237">
        <f>D8/C8*100</f>
        <v>633.333333333333</v>
      </c>
      <c r="F8" s="237">
        <f>(D8-G8)/G8*100</f>
        <v>-36.241610738255</v>
      </c>
      <c r="G8" s="238">
        <v>59.6</v>
      </c>
    </row>
    <row r="9" s="224" customFormat="1" ht="30.75" customHeight="1" spans="1:7">
      <c r="A9" s="233" t="s">
        <v>1233</v>
      </c>
      <c r="B9" s="9"/>
      <c r="C9" s="9"/>
      <c r="D9" s="9"/>
      <c r="E9" s="237"/>
      <c r="F9" s="237"/>
      <c r="G9" s="236"/>
    </row>
    <row r="10" s="224" customFormat="1" ht="30.75" customHeight="1" spans="1:7">
      <c r="A10" s="233" t="s">
        <v>1234</v>
      </c>
      <c r="B10" s="9"/>
      <c r="C10" s="9"/>
      <c r="D10" s="9"/>
      <c r="E10" s="237"/>
      <c r="F10" s="237"/>
      <c r="G10" s="236"/>
    </row>
    <row r="11" s="224" customFormat="1" ht="30.75" customHeight="1" spans="1:7">
      <c r="A11" s="233" t="s">
        <v>1235</v>
      </c>
      <c r="B11" s="9">
        <v>436830</v>
      </c>
      <c r="C11" s="239">
        <v>83525</v>
      </c>
      <c r="D11" s="239">
        <v>82603</v>
      </c>
      <c r="E11" s="237">
        <f>D11/C11*100</f>
        <v>98.8961388805747</v>
      </c>
      <c r="F11" s="237">
        <f>(D11-G11)/G11*100</f>
        <v>-5.02494097043049</v>
      </c>
      <c r="G11" s="238">
        <v>86973.36</v>
      </c>
    </row>
    <row r="12" s="224" customFormat="1" ht="30.75" customHeight="1" spans="1:7">
      <c r="A12" s="233" t="s">
        <v>1236</v>
      </c>
      <c r="B12" s="9"/>
      <c r="C12" s="9"/>
      <c r="D12" s="9"/>
      <c r="E12" s="237"/>
      <c r="F12" s="237"/>
      <c r="G12" s="236"/>
    </row>
    <row r="13" s="224" customFormat="1" ht="30.75" customHeight="1" spans="1:7">
      <c r="A13" s="233" t="s">
        <v>1237</v>
      </c>
      <c r="B13" s="9"/>
      <c r="C13" s="9"/>
      <c r="D13" s="9"/>
      <c r="E13" s="237"/>
      <c r="F13" s="237"/>
      <c r="G13" s="236"/>
    </row>
    <row r="14" s="224" customFormat="1" ht="30.75" customHeight="1" spans="1:7">
      <c r="A14" s="240" t="s">
        <v>1238</v>
      </c>
      <c r="B14" s="9"/>
      <c r="C14" s="9"/>
      <c r="D14" s="9"/>
      <c r="E14" s="237"/>
      <c r="F14" s="237"/>
      <c r="G14" s="236"/>
    </row>
    <row r="15" s="224" customFormat="1" ht="30.75" customHeight="1" spans="1:7">
      <c r="A15" s="241" t="s">
        <v>1239</v>
      </c>
      <c r="B15" s="9"/>
      <c r="C15" s="9"/>
      <c r="D15" s="9"/>
      <c r="E15" s="237"/>
      <c r="F15" s="237"/>
      <c r="G15" s="236"/>
    </row>
    <row r="16" s="224" customFormat="1" ht="30.75" customHeight="1" spans="1:7">
      <c r="A16" s="241" t="s">
        <v>1240</v>
      </c>
      <c r="B16" s="9"/>
      <c r="C16" s="9"/>
      <c r="D16" s="9"/>
      <c r="E16" s="237"/>
      <c r="F16" s="237"/>
      <c r="G16" s="236"/>
    </row>
    <row r="17" s="224" customFormat="1" ht="30.75" customHeight="1" spans="1:7">
      <c r="A17" s="240" t="s">
        <v>1241</v>
      </c>
      <c r="B17" s="9">
        <v>150</v>
      </c>
      <c r="C17" s="9">
        <v>51871</v>
      </c>
      <c r="D17" s="9">
        <v>51892</v>
      </c>
      <c r="E17" s="237">
        <f t="shared" ref="E17:E22" si="0">D17/C17*100</f>
        <v>100.04048504945</v>
      </c>
      <c r="F17" s="237">
        <f t="shared" ref="F17:F26" si="1">(D17-G17)/G17*100</f>
        <v>34.8925398384263</v>
      </c>
      <c r="G17" s="238">
        <v>38469.14</v>
      </c>
    </row>
    <row r="18" s="224" customFormat="1" ht="30.75" customHeight="1" spans="1:7">
      <c r="A18" s="240" t="s">
        <v>1242</v>
      </c>
      <c r="B18" s="242">
        <v>12543</v>
      </c>
      <c r="C18" s="243">
        <v>13156</v>
      </c>
      <c r="D18" s="9">
        <v>13156</v>
      </c>
      <c r="E18" s="237">
        <f t="shared" si="0"/>
        <v>100</v>
      </c>
      <c r="F18" s="237">
        <f t="shared" si="1"/>
        <v>9.14635866309814</v>
      </c>
      <c r="G18" s="238">
        <v>12053.54</v>
      </c>
    </row>
    <row r="19" s="224" customFormat="1" ht="33" customHeight="1" spans="1:7">
      <c r="A19" s="240" t="s">
        <v>1243</v>
      </c>
      <c r="B19" s="9"/>
      <c r="C19" s="9"/>
      <c r="D19" s="9"/>
      <c r="E19" s="237"/>
      <c r="F19" s="237"/>
      <c r="G19" s="238"/>
    </row>
    <row r="20" s="224" customFormat="1" ht="33" customHeight="1" spans="1:7">
      <c r="A20" s="244" t="s">
        <v>1244</v>
      </c>
      <c r="B20" s="7">
        <f>SUM(B7:B18)</f>
        <v>449523</v>
      </c>
      <c r="C20" s="7">
        <f>SUM(C7:C18)</f>
        <v>148558</v>
      </c>
      <c r="D20" s="7">
        <f>SUM(D7:D19)</f>
        <v>147689</v>
      </c>
      <c r="E20" s="245">
        <f t="shared" si="0"/>
        <v>99.4150432827582</v>
      </c>
      <c r="F20" s="245">
        <f t="shared" si="1"/>
        <v>7.3667353806794</v>
      </c>
      <c r="G20" s="246">
        <v>137555.64</v>
      </c>
    </row>
    <row r="21" s="224" customFormat="1" ht="21" customHeight="1" spans="1:7">
      <c r="A21" s="247" t="s">
        <v>74</v>
      </c>
      <c r="B21" s="7">
        <f>SUM(B22:B24)</f>
        <v>60000</v>
      </c>
      <c r="C21" s="7">
        <f>SUM(C22:C24)</f>
        <v>60060</v>
      </c>
      <c r="D21" s="7">
        <f>SUM(D22:D24)</f>
        <v>60089</v>
      </c>
      <c r="E21" s="245">
        <f t="shared" si="0"/>
        <v>100.048285048285</v>
      </c>
      <c r="F21" s="245">
        <f t="shared" si="1"/>
        <v>80.2633947321054</v>
      </c>
      <c r="G21" s="238">
        <v>33334</v>
      </c>
    </row>
    <row r="22" s="224" customFormat="1" ht="21" customHeight="1" spans="1:7">
      <c r="A22" s="248" t="s">
        <v>75</v>
      </c>
      <c r="B22" s="9"/>
      <c r="C22" s="9">
        <v>60</v>
      </c>
      <c r="D22" s="9">
        <v>84</v>
      </c>
      <c r="E22" s="237">
        <f t="shared" si="0"/>
        <v>140</v>
      </c>
      <c r="F22" s="237">
        <f t="shared" si="1"/>
        <v>58.4905660377358</v>
      </c>
      <c r="G22" s="238">
        <v>53</v>
      </c>
    </row>
    <row r="23" s="224" customFormat="1" ht="21" customHeight="1" spans="1:7">
      <c r="A23" s="248" t="s">
        <v>77</v>
      </c>
      <c r="B23" s="9"/>
      <c r="C23" s="9"/>
      <c r="D23" s="9">
        <v>5</v>
      </c>
      <c r="E23" s="237"/>
      <c r="F23" s="237">
        <f t="shared" si="1"/>
        <v>-99.9015941743751</v>
      </c>
      <c r="G23" s="238">
        <v>5081</v>
      </c>
    </row>
    <row r="24" s="224" customFormat="1" ht="21" customHeight="1" spans="1:7">
      <c r="A24" s="248" t="s">
        <v>79</v>
      </c>
      <c r="B24" s="242">
        <v>60000</v>
      </c>
      <c r="C24" s="9">
        <v>60000</v>
      </c>
      <c r="D24" s="9">
        <v>60000</v>
      </c>
      <c r="E24" s="237">
        <f t="shared" ref="E24:E26" si="2">D24/C24*100</f>
        <v>100</v>
      </c>
      <c r="F24" s="237">
        <f t="shared" si="1"/>
        <v>112.765957446808</v>
      </c>
      <c r="G24" s="236">
        <v>28200</v>
      </c>
    </row>
    <row r="25" s="224" customFormat="1" ht="21" customHeight="1" spans="1:7">
      <c r="A25" s="249" t="s">
        <v>80</v>
      </c>
      <c r="B25" s="7"/>
      <c r="C25" s="7">
        <v>39588</v>
      </c>
      <c r="D25" s="7">
        <v>46608</v>
      </c>
      <c r="E25" s="245">
        <f t="shared" si="2"/>
        <v>117.732646256441</v>
      </c>
      <c r="F25" s="245">
        <f t="shared" si="1"/>
        <v>26533.1428571429</v>
      </c>
      <c r="G25" s="246">
        <v>175</v>
      </c>
    </row>
    <row r="26" s="224" customFormat="1" ht="21" customHeight="1" spans="1:7">
      <c r="A26" s="250" t="s">
        <v>81</v>
      </c>
      <c r="B26" s="7">
        <f>SUM(B20:B21)+B25</f>
        <v>509523</v>
      </c>
      <c r="C26" s="7">
        <f>SUM(C20:C21)+C25</f>
        <v>248206</v>
      </c>
      <c r="D26" s="7">
        <f>SUM(D20:D21)+D25</f>
        <v>254386</v>
      </c>
      <c r="E26" s="245">
        <f t="shared" si="2"/>
        <v>102.489867287656</v>
      </c>
      <c r="F26" s="245">
        <f t="shared" si="1"/>
        <v>48.7075295046364</v>
      </c>
      <c r="G26" s="246">
        <v>171064.64</v>
      </c>
    </row>
  </sheetData>
  <mergeCells count="6">
    <mergeCell ref="A2:G2"/>
    <mergeCell ref="D4:F4"/>
    <mergeCell ref="A4:A5"/>
    <mergeCell ref="B4:B5"/>
    <mergeCell ref="C4:C5"/>
    <mergeCell ref="G4:G5"/>
  </mergeCells>
  <pageMargins left="1.0625" right="0.511805555555556" top="0.751388888888889" bottom="0.751388888888889" header="0.298611111111111" footer="0.298611111111111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I8" sqref="I8"/>
    </sheetView>
  </sheetViews>
  <sheetFormatPr defaultColWidth="8.75" defaultRowHeight="14.25" outlineLevelCol="5"/>
  <cols>
    <col min="1" max="1" width="52.25" style="27" customWidth="1"/>
    <col min="2" max="2" width="14.875" style="27" customWidth="1"/>
    <col min="3" max="3" width="14.25" style="27" customWidth="1"/>
    <col min="4" max="4" width="8.75" style="27" hidden="1" customWidth="1"/>
    <col min="5" max="5" width="9.375" style="27" customWidth="1"/>
    <col min="6" max="6" width="8.75" style="27" hidden="1" customWidth="1"/>
    <col min="7" max="256" width="8.75" style="27"/>
    <col min="257" max="257" width="52.25" style="27" customWidth="1"/>
    <col min="258" max="258" width="11.25" style="27" customWidth="1"/>
    <col min="259" max="260" width="8.75" style="27"/>
    <col min="261" max="261" width="9.375" style="27" customWidth="1"/>
    <col min="262" max="512" width="8.75" style="27"/>
    <col min="513" max="513" width="52.25" style="27" customWidth="1"/>
    <col min="514" max="514" width="11.25" style="27" customWidth="1"/>
    <col min="515" max="516" width="8.75" style="27"/>
    <col min="517" max="517" width="9.375" style="27" customWidth="1"/>
    <col min="518" max="768" width="8.75" style="27"/>
    <col min="769" max="769" width="52.25" style="27" customWidth="1"/>
    <col min="770" max="770" width="11.25" style="27" customWidth="1"/>
    <col min="771" max="772" width="8.75" style="27"/>
    <col min="773" max="773" width="9.375" style="27" customWidth="1"/>
    <col min="774" max="1024" width="8.75" style="27"/>
    <col min="1025" max="1025" width="52.25" style="27" customWidth="1"/>
    <col min="1026" max="1026" width="11.25" style="27" customWidth="1"/>
    <col min="1027" max="1028" width="8.75" style="27"/>
    <col min="1029" max="1029" width="9.375" style="27" customWidth="1"/>
    <col min="1030" max="1280" width="8.75" style="27"/>
    <col min="1281" max="1281" width="52.25" style="27" customWidth="1"/>
    <col min="1282" max="1282" width="11.25" style="27" customWidth="1"/>
    <col min="1283" max="1284" width="8.75" style="27"/>
    <col min="1285" max="1285" width="9.375" style="27" customWidth="1"/>
    <col min="1286" max="1536" width="8.75" style="27"/>
    <col min="1537" max="1537" width="52.25" style="27" customWidth="1"/>
    <col min="1538" max="1538" width="11.25" style="27" customWidth="1"/>
    <col min="1539" max="1540" width="8.75" style="27"/>
    <col min="1541" max="1541" width="9.375" style="27" customWidth="1"/>
    <col min="1542" max="1792" width="8.75" style="27"/>
    <col min="1793" max="1793" width="52.25" style="27" customWidth="1"/>
    <col min="1794" max="1794" width="11.25" style="27" customWidth="1"/>
    <col min="1795" max="1796" width="8.75" style="27"/>
    <col min="1797" max="1797" width="9.375" style="27" customWidth="1"/>
    <col min="1798" max="2048" width="8.75" style="27"/>
    <col min="2049" max="2049" width="52.25" style="27" customWidth="1"/>
    <col min="2050" max="2050" width="11.25" style="27" customWidth="1"/>
    <col min="2051" max="2052" width="8.75" style="27"/>
    <col min="2053" max="2053" width="9.375" style="27" customWidth="1"/>
    <col min="2054" max="2304" width="8.75" style="27"/>
    <col min="2305" max="2305" width="52.25" style="27" customWidth="1"/>
    <col min="2306" max="2306" width="11.25" style="27" customWidth="1"/>
    <col min="2307" max="2308" width="8.75" style="27"/>
    <col min="2309" max="2309" width="9.375" style="27" customWidth="1"/>
    <col min="2310" max="2560" width="8.75" style="27"/>
    <col min="2561" max="2561" width="52.25" style="27" customWidth="1"/>
    <col min="2562" max="2562" width="11.25" style="27" customWidth="1"/>
    <col min="2563" max="2564" width="8.75" style="27"/>
    <col min="2565" max="2565" width="9.375" style="27" customWidth="1"/>
    <col min="2566" max="2816" width="8.75" style="27"/>
    <col min="2817" max="2817" width="52.25" style="27" customWidth="1"/>
    <col min="2818" max="2818" width="11.25" style="27" customWidth="1"/>
    <col min="2819" max="2820" width="8.75" style="27"/>
    <col min="2821" max="2821" width="9.375" style="27" customWidth="1"/>
    <col min="2822" max="3072" width="8.75" style="27"/>
    <col min="3073" max="3073" width="52.25" style="27" customWidth="1"/>
    <col min="3074" max="3074" width="11.25" style="27" customWidth="1"/>
    <col min="3075" max="3076" width="8.75" style="27"/>
    <col min="3077" max="3077" width="9.375" style="27" customWidth="1"/>
    <col min="3078" max="3328" width="8.75" style="27"/>
    <col min="3329" max="3329" width="52.25" style="27" customWidth="1"/>
    <col min="3330" max="3330" width="11.25" style="27" customWidth="1"/>
    <col min="3331" max="3332" width="8.75" style="27"/>
    <col min="3333" max="3333" width="9.375" style="27" customWidth="1"/>
    <col min="3334" max="3584" width="8.75" style="27"/>
    <col min="3585" max="3585" width="52.25" style="27" customWidth="1"/>
    <col min="3586" max="3586" width="11.25" style="27" customWidth="1"/>
    <col min="3587" max="3588" width="8.75" style="27"/>
    <col min="3589" max="3589" width="9.375" style="27" customWidth="1"/>
    <col min="3590" max="3840" width="8.75" style="27"/>
    <col min="3841" max="3841" width="52.25" style="27" customWidth="1"/>
    <col min="3842" max="3842" width="11.25" style="27" customWidth="1"/>
    <col min="3843" max="3844" width="8.75" style="27"/>
    <col min="3845" max="3845" width="9.375" style="27" customWidth="1"/>
    <col min="3846" max="4096" width="8.75" style="27"/>
    <col min="4097" max="4097" width="52.25" style="27" customWidth="1"/>
    <col min="4098" max="4098" width="11.25" style="27" customWidth="1"/>
    <col min="4099" max="4100" width="8.75" style="27"/>
    <col min="4101" max="4101" width="9.375" style="27" customWidth="1"/>
    <col min="4102" max="4352" width="8.75" style="27"/>
    <col min="4353" max="4353" width="52.25" style="27" customWidth="1"/>
    <col min="4354" max="4354" width="11.25" style="27" customWidth="1"/>
    <col min="4355" max="4356" width="8.75" style="27"/>
    <col min="4357" max="4357" width="9.375" style="27" customWidth="1"/>
    <col min="4358" max="4608" width="8.75" style="27"/>
    <col min="4609" max="4609" width="52.25" style="27" customWidth="1"/>
    <col min="4610" max="4610" width="11.25" style="27" customWidth="1"/>
    <col min="4611" max="4612" width="8.75" style="27"/>
    <col min="4613" max="4613" width="9.375" style="27" customWidth="1"/>
    <col min="4614" max="4864" width="8.75" style="27"/>
    <col min="4865" max="4865" width="52.25" style="27" customWidth="1"/>
    <col min="4866" max="4866" width="11.25" style="27" customWidth="1"/>
    <col min="4867" max="4868" width="8.75" style="27"/>
    <col min="4869" max="4869" width="9.375" style="27" customWidth="1"/>
    <col min="4870" max="5120" width="8.75" style="27"/>
    <col min="5121" max="5121" width="52.25" style="27" customWidth="1"/>
    <col min="5122" max="5122" width="11.25" style="27" customWidth="1"/>
    <col min="5123" max="5124" width="8.75" style="27"/>
    <col min="5125" max="5125" width="9.375" style="27" customWidth="1"/>
    <col min="5126" max="5376" width="8.75" style="27"/>
    <col min="5377" max="5377" width="52.25" style="27" customWidth="1"/>
    <col min="5378" max="5378" width="11.25" style="27" customWidth="1"/>
    <col min="5379" max="5380" width="8.75" style="27"/>
    <col min="5381" max="5381" width="9.375" style="27" customWidth="1"/>
    <col min="5382" max="5632" width="8.75" style="27"/>
    <col min="5633" max="5633" width="52.25" style="27" customWidth="1"/>
    <col min="5634" max="5634" width="11.25" style="27" customWidth="1"/>
    <col min="5635" max="5636" width="8.75" style="27"/>
    <col min="5637" max="5637" width="9.375" style="27" customWidth="1"/>
    <col min="5638" max="5888" width="8.75" style="27"/>
    <col min="5889" max="5889" width="52.25" style="27" customWidth="1"/>
    <col min="5890" max="5890" width="11.25" style="27" customWidth="1"/>
    <col min="5891" max="5892" width="8.75" style="27"/>
    <col min="5893" max="5893" width="9.375" style="27" customWidth="1"/>
    <col min="5894" max="6144" width="8.75" style="27"/>
    <col min="6145" max="6145" width="52.25" style="27" customWidth="1"/>
    <col min="6146" max="6146" width="11.25" style="27" customWidth="1"/>
    <col min="6147" max="6148" width="8.75" style="27"/>
    <col min="6149" max="6149" width="9.375" style="27" customWidth="1"/>
    <col min="6150" max="6400" width="8.75" style="27"/>
    <col min="6401" max="6401" width="52.25" style="27" customWidth="1"/>
    <col min="6402" max="6402" width="11.25" style="27" customWidth="1"/>
    <col min="6403" max="6404" width="8.75" style="27"/>
    <col min="6405" max="6405" width="9.375" style="27" customWidth="1"/>
    <col min="6406" max="6656" width="8.75" style="27"/>
    <col min="6657" max="6657" width="52.25" style="27" customWidth="1"/>
    <col min="6658" max="6658" width="11.25" style="27" customWidth="1"/>
    <col min="6659" max="6660" width="8.75" style="27"/>
    <col min="6661" max="6661" width="9.375" style="27" customWidth="1"/>
    <col min="6662" max="6912" width="8.75" style="27"/>
    <col min="6913" max="6913" width="52.25" style="27" customWidth="1"/>
    <col min="6914" max="6914" width="11.25" style="27" customWidth="1"/>
    <col min="6915" max="6916" width="8.75" style="27"/>
    <col min="6917" max="6917" width="9.375" style="27" customWidth="1"/>
    <col min="6918" max="7168" width="8.75" style="27"/>
    <col min="7169" max="7169" width="52.25" style="27" customWidth="1"/>
    <col min="7170" max="7170" width="11.25" style="27" customWidth="1"/>
    <col min="7171" max="7172" width="8.75" style="27"/>
    <col min="7173" max="7173" width="9.375" style="27" customWidth="1"/>
    <col min="7174" max="7424" width="8.75" style="27"/>
    <col min="7425" max="7425" width="52.25" style="27" customWidth="1"/>
    <col min="7426" max="7426" width="11.25" style="27" customWidth="1"/>
    <col min="7427" max="7428" width="8.75" style="27"/>
    <col min="7429" max="7429" width="9.375" style="27" customWidth="1"/>
    <col min="7430" max="7680" width="8.75" style="27"/>
    <col min="7681" max="7681" width="52.25" style="27" customWidth="1"/>
    <col min="7682" max="7682" width="11.25" style="27" customWidth="1"/>
    <col min="7683" max="7684" width="8.75" style="27"/>
    <col min="7685" max="7685" width="9.375" style="27" customWidth="1"/>
    <col min="7686" max="7936" width="8.75" style="27"/>
    <col min="7937" max="7937" width="52.25" style="27" customWidth="1"/>
    <col min="7938" max="7938" width="11.25" style="27" customWidth="1"/>
    <col min="7939" max="7940" width="8.75" style="27"/>
    <col min="7941" max="7941" width="9.375" style="27" customWidth="1"/>
    <col min="7942" max="8192" width="8.75" style="27"/>
    <col min="8193" max="8193" width="52.25" style="27" customWidth="1"/>
    <col min="8194" max="8194" width="11.25" style="27" customWidth="1"/>
    <col min="8195" max="8196" width="8.75" style="27"/>
    <col min="8197" max="8197" width="9.375" style="27" customWidth="1"/>
    <col min="8198" max="8448" width="8.75" style="27"/>
    <col min="8449" max="8449" width="52.25" style="27" customWidth="1"/>
    <col min="8450" max="8450" width="11.25" style="27" customWidth="1"/>
    <col min="8451" max="8452" width="8.75" style="27"/>
    <col min="8453" max="8453" width="9.375" style="27" customWidth="1"/>
    <col min="8454" max="8704" width="8.75" style="27"/>
    <col min="8705" max="8705" width="52.25" style="27" customWidth="1"/>
    <col min="8706" max="8706" width="11.25" style="27" customWidth="1"/>
    <col min="8707" max="8708" width="8.75" style="27"/>
    <col min="8709" max="8709" width="9.375" style="27" customWidth="1"/>
    <col min="8710" max="8960" width="8.75" style="27"/>
    <col min="8961" max="8961" width="52.25" style="27" customWidth="1"/>
    <col min="8962" max="8962" width="11.25" style="27" customWidth="1"/>
    <col min="8963" max="8964" width="8.75" style="27"/>
    <col min="8965" max="8965" width="9.375" style="27" customWidth="1"/>
    <col min="8966" max="9216" width="8.75" style="27"/>
    <col min="9217" max="9217" width="52.25" style="27" customWidth="1"/>
    <col min="9218" max="9218" width="11.25" style="27" customWidth="1"/>
    <col min="9219" max="9220" width="8.75" style="27"/>
    <col min="9221" max="9221" width="9.375" style="27" customWidth="1"/>
    <col min="9222" max="9472" width="8.75" style="27"/>
    <col min="9473" max="9473" width="52.25" style="27" customWidth="1"/>
    <col min="9474" max="9474" width="11.25" style="27" customWidth="1"/>
    <col min="9475" max="9476" width="8.75" style="27"/>
    <col min="9477" max="9477" width="9.375" style="27" customWidth="1"/>
    <col min="9478" max="9728" width="8.75" style="27"/>
    <col min="9729" max="9729" width="52.25" style="27" customWidth="1"/>
    <col min="9730" max="9730" width="11.25" style="27" customWidth="1"/>
    <col min="9731" max="9732" width="8.75" style="27"/>
    <col min="9733" max="9733" width="9.375" style="27" customWidth="1"/>
    <col min="9734" max="9984" width="8.75" style="27"/>
    <col min="9985" max="9985" width="52.25" style="27" customWidth="1"/>
    <col min="9986" max="9986" width="11.25" style="27" customWidth="1"/>
    <col min="9987" max="9988" width="8.75" style="27"/>
    <col min="9989" max="9989" width="9.375" style="27" customWidth="1"/>
    <col min="9990" max="10240" width="8.75" style="27"/>
    <col min="10241" max="10241" width="52.25" style="27" customWidth="1"/>
    <col min="10242" max="10242" width="11.25" style="27" customWidth="1"/>
    <col min="10243" max="10244" width="8.75" style="27"/>
    <col min="10245" max="10245" width="9.375" style="27" customWidth="1"/>
    <col min="10246" max="10496" width="8.75" style="27"/>
    <col min="10497" max="10497" width="52.25" style="27" customWidth="1"/>
    <col min="10498" max="10498" width="11.25" style="27" customWidth="1"/>
    <col min="10499" max="10500" width="8.75" style="27"/>
    <col min="10501" max="10501" width="9.375" style="27" customWidth="1"/>
    <col min="10502" max="10752" width="8.75" style="27"/>
    <col min="10753" max="10753" width="52.25" style="27" customWidth="1"/>
    <col min="10754" max="10754" width="11.25" style="27" customWidth="1"/>
    <col min="10755" max="10756" width="8.75" style="27"/>
    <col min="10757" max="10757" width="9.375" style="27" customWidth="1"/>
    <col min="10758" max="11008" width="8.75" style="27"/>
    <col min="11009" max="11009" width="52.25" style="27" customWidth="1"/>
    <col min="11010" max="11010" width="11.25" style="27" customWidth="1"/>
    <col min="11011" max="11012" width="8.75" style="27"/>
    <col min="11013" max="11013" width="9.375" style="27" customWidth="1"/>
    <col min="11014" max="11264" width="8.75" style="27"/>
    <col min="11265" max="11265" width="52.25" style="27" customWidth="1"/>
    <col min="11266" max="11266" width="11.25" style="27" customWidth="1"/>
    <col min="11267" max="11268" width="8.75" style="27"/>
    <col min="11269" max="11269" width="9.375" style="27" customWidth="1"/>
    <col min="11270" max="11520" width="8.75" style="27"/>
    <col min="11521" max="11521" width="52.25" style="27" customWidth="1"/>
    <col min="11522" max="11522" width="11.25" style="27" customWidth="1"/>
    <col min="11523" max="11524" width="8.75" style="27"/>
    <col min="11525" max="11525" width="9.375" style="27" customWidth="1"/>
    <col min="11526" max="11776" width="8.75" style="27"/>
    <col min="11777" max="11777" width="52.25" style="27" customWidth="1"/>
    <col min="11778" max="11778" width="11.25" style="27" customWidth="1"/>
    <col min="11779" max="11780" width="8.75" style="27"/>
    <col min="11781" max="11781" width="9.375" style="27" customWidth="1"/>
    <col min="11782" max="12032" width="8.75" style="27"/>
    <col min="12033" max="12033" width="52.25" style="27" customWidth="1"/>
    <col min="12034" max="12034" width="11.25" style="27" customWidth="1"/>
    <col min="12035" max="12036" width="8.75" style="27"/>
    <col min="12037" max="12037" width="9.375" style="27" customWidth="1"/>
    <col min="12038" max="12288" width="8.75" style="27"/>
    <col min="12289" max="12289" width="52.25" style="27" customWidth="1"/>
    <col min="12290" max="12290" width="11.25" style="27" customWidth="1"/>
    <col min="12291" max="12292" width="8.75" style="27"/>
    <col min="12293" max="12293" width="9.375" style="27" customWidth="1"/>
    <col min="12294" max="12544" width="8.75" style="27"/>
    <col min="12545" max="12545" width="52.25" style="27" customWidth="1"/>
    <col min="12546" max="12546" width="11.25" style="27" customWidth="1"/>
    <col min="12547" max="12548" width="8.75" style="27"/>
    <col min="12549" max="12549" width="9.375" style="27" customWidth="1"/>
    <col min="12550" max="12800" width="8.75" style="27"/>
    <col min="12801" max="12801" width="52.25" style="27" customWidth="1"/>
    <col min="12802" max="12802" width="11.25" style="27" customWidth="1"/>
    <col min="12803" max="12804" width="8.75" style="27"/>
    <col min="12805" max="12805" width="9.375" style="27" customWidth="1"/>
    <col min="12806" max="13056" width="8.75" style="27"/>
    <col min="13057" max="13057" width="52.25" style="27" customWidth="1"/>
    <col min="13058" max="13058" width="11.25" style="27" customWidth="1"/>
    <col min="13059" max="13060" width="8.75" style="27"/>
    <col min="13061" max="13061" width="9.375" style="27" customWidth="1"/>
    <col min="13062" max="13312" width="8.75" style="27"/>
    <col min="13313" max="13313" width="52.25" style="27" customWidth="1"/>
    <col min="13314" max="13314" width="11.25" style="27" customWidth="1"/>
    <col min="13315" max="13316" width="8.75" style="27"/>
    <col min="13317" max="13317" width="9.375" style="27" customWidth="1"/>
    <col min="13318" max="13568" width="8.75" style="27"/>
    <col min="13569" max="13569" width="52.25" style="27" customWidth="1"/>
    <col min="13570" max="13570" width="11.25" style="27" customWidth="1"/>
    <col min="13571" max="13572" width="8.75" style="27"/>
    <col min="13573" max="13573" width="9.375" style="27" customWidth="1"/>
    <col min="13574" max="13824" width="8.75" style="27"/>
    <col min="13825" max="13825" width="52.25" style="27" customWidth="1"/>
    <col min="13826" max="13826" width="11.25" style="27" customWidth="1"/>
    <col min="13827" max="13828" width="8.75" style="27"/>
    <col min="13829" max="13829" width="9.375" style="27" customWidth="1"/>
    <col min="13830" max="14080" width="8.75" style="27"/>
    <col min="14081" max="14081" width="52.25" style="27" customWidth="1"/>
    <col min="14082" max="14082" width="11.25" style="27" customWidth="1"/>
    <col min="14083" max="14084" width="8.75" style="27"/>
    <col min="14085" max="14085" width="9.375" style="27" customWidth="1"/>
    <col min="14086" max="14336" width="8.75" style="27"/>
    <col min="14337" max="14337" width="52.25" style="27" customWidth="1"/>
    <col min="14338" max="14338" width="11.25" style="27" customWidth="1"/>
    <col min="14339" max="14340" width="8.75" style="27"/>
    <col min="14341" max="14341" width="9.375" style="27" customWidth="1"/>
    <col min="14342" max="14592" width="8.75" style="27"/>
    <col min="14593" max="14593" width="52.25" style="27" customWidth="1"/>
    <col min="14594" max="14594" width="11.25" style="27" customWidth="1"/>
    <col min="14595" max="14596" width="8.75" style="27"/>
    <col min="14597" max="14597" width="9.375" style="27" customWidth="1"/>
    <col min="14598" max="14848" width="8.75" style="27"/>
    <col min="14849" max="14849" width="52.25" style="27" customWidth="1"/>
    <col min="14850" max="14850" width="11.25" style="27" customWidth="1"/>
    <col min="14851" max="14852" width="8.75" style="27"/>
    <col min="14853" max="14853" width="9.375" style="27" customWidth="1"/>
    <col min="14854" max="15104" width="8.75" style="27"/>
    <col min="15105" max="15105" width="52.25" style="27" customWidth="1"/>
    <col min="15106" max="15106" width="11.25" style="27" customWidth="1"/>
    <col min="15107" max="15108" width="8.75" style="27"/>
    <col min="15109" max="15109" width="9.375" style="27" customWidth="1"/>
    <col min="15110" max="15360" width="8.75" style="27"/>
    <col min="15361" max="15361" width="52.25" style="27" customWidth="1"/>
    <col min="15362" max="15362" width="11.25" style="27" customWidth="1"/>
    <col min="15363" max="15364" width="8.75" style="27"/>
    <col min="15365" max="15365" width="9.375" style="27" customWidth="1"/>
    <col min="15366" max="15616" width="8.75" style="27"/>
    <col min="15617" max="15617" width="52.25" style="27" customWidth="1"/>
    <col min="15618" max="15618" width="11.25" style="27" customWidth="1"/>
    <col min="15619" max="15620" width="8.75" style="27"/>
    <col min="15621" max="15621" width="9.375" style="27" customWidth="1"/>
    <col min="15622" max="15872" width="8.75" style="27"/>
    <col min="15873" max="15873" width="52.25" style="27" customWidth="1"/>
    <col min="15874" max="15874" width="11.25" style="27" customWidth="1"/>
    <col min="15875" max="15876" width="8.75" style="27"/>
    <col min="15877" max="15877" width="9.375" style="27" customWidth="1"/>
    <col min="15878" max="16128" width="8.75" style="27"/>
    <col min="16129" max="16129" width="52.25" style="27" customWidth="1"/>
    <col min="16130" max="16130" width="11.25" style="27" customWidth="1"/>
    <col min="16131" max="16132" width="8.75" style="27"/>
    <col min="16133" max="16133" width="9.375" style="27" customWidth="1"/>
    <col min="16134" max="16384" width="8.75" style="27"/>
  </cols>
  <sheetData>
    <row r="1" ht="18" customHeight="1" spans="1:6">
      <c r="A1" s="1" t="s">
        <v>1249</v>
      </c>
      <c r="B1" s="205"/>
      <c r="C1" s="205"/>
      <c r="D1" s="205"/>
      <c r="E1" s="206"/>
      <c r="F1" s="206"/>
    </row>
    <row r="2" ht="54" customHeight="1" spans="1:6">
      <c r="A2" s="207" t="s">
        <v>1250</v>
      </c>
      <c r="B2" s="207"/>
      <c r="C2" s="207"/>
      <c r="D2" s="207"/>
      <c r="E2" s="208"/>
      <c r="F2" s="208"/>
    </row>
    <row r="3" ht="18.4" customHeight="1" spans="3:6">
      <c r="C3" s="209" t="s">
        <v>2</v>
      </c>
      <c r="E3" s="210"/>
      <c r="F3" s="210"/>
    </row>
    <row r="4" ht="38.25" customHeight="1" spans="1:6">
      <c r="A4" s="139" t="s">
        <v>1251</v>
      </c>
      <c r="B4" s="139" t="s">
        <v>1172</v>
      </c>
      <c r="C4" s="143" t="s">
        <v>1173</v>
      </c>
      <c r="D4" s="211" t="s">
        <v>1252</v>
      </c>
      <c r="E4" s="212"/>
      <c r="F4" s="212"/>
    </row>
    <row r="5" ht="54" customHeight="1" spans="1:6">
      <c r="A5" s="213" t="s">
        <v>1181</v>
      </c>
      <c r="B5" s="214">
        <v>0</v>
      </c>
      <c r="C5" s="143">
        <v>0</v>
      </c>
      <c r="D5" s="215"/>
      <c r="E5" s="216"/>
      <c r="F5" s="217" t="str">
        <f>IF(B5=SUM(B6:B14),"","1")</f>
        <v/>
      </c>
    </row>
    <row r="6" ht="54" customHeight="1" spans="1:6">
      <c r="A6" s="218" t="s">
        <v>1253</v>
      </c>
      <c r="B6" s="219"/>
      <c r="C6" s="215"/>
      <c r="D6" s="215"/>
      <c r="E6" s="220"/>
      <c r="F6" s="220"/>
    </row>
    <row r="7" ht="54" customHeight="1" spans="1:6">
      <c r="A7" s="218" t="s">
        <v>1254</v>
      </c>
      <c r="B7" s="219"/>
      <c r="C7" s="215"/>
      <c r="D7" s="215"/>
      <c r="E7" s="220"/>
      <c r="F7" s="220"/>
    </row>
    <row r="8" ht="54" customHeight="1" spans="1:6">
      <c r="A8" s="218" t="s">
        <v>1255</v>
      </c>
      <c r="B8" s="219"/>
      <c r="C8" s="215"/>
      <c r="D8" s="215"/>
      <c r="E8" s="220"/>
      <c r="F8" s="220"/>
    </row>
    <row r="9" ht="54" customHeight="1" spans="1:6">
      <c r="A9" s="218" t="s">
        <v>1256</v>
      </c>
      <c r="B9" s="219"/>
      <c r="C9" s="215"/>
      <c r="D9" s="215"/>
      <c r="E9" s="220"/>
      <c r="F9" s="220"/>
    </row>
    <row r="10" ht="54" customHeight="1" spans="1:6">
      <c r="A10" s="218" t="s">
        <v>1257</v>
      </c>
      <c r="B10" s="219"/>
      <c r="C10" s="215"/>
      <c r="D10" s="215"/>
      <c r="E10" s="220"/>
      <c r="F10" s="220"/>
    </row>
    <row r="11" ht="54" customHeight="1" spans="1:6">
      <c r="A11" s="218" t="s">
        <v>1258</v>
      </c>
      <c r="B11" s="219"/>
      <c r="C11" s="215"/>
      <c r="D11" s="215"/>
      <c r="E11" s="220"/>
      <c r="F11" s="220"/>
    </row>
    <row r="12" ht="54" customHeight="1" spans="1:6">
      <c r="A12" s="218" t="s">
        <v>1259</v>
      </c>
      <c r="B12" s="219"/>
      <c r="C12" s="215"/>
      <c r="D12" s="215"/>
      <c r="E12" s="220"/>
      <c r="F12" s="220"/>
    </row>
    <row r="13" ht="54" customHeight="1" spans="1:6">
      <c r="A13" s="218" t="s">
        <v>1260</v>
      </c>
      <c r="B13" s="219"/>
      <c r="C13" s="215"/>
      <c r="D13" s="215"/>
      <c r="E13" s="220"/>
      <c r="F13" s="220"/>
    </row>
    <row r="14" ht="54" customHeight="1" spans="1:6">
      <c r="A14" s="221" t="s">
        <v>1261</v>
      </c>
      <c r="B14" s="219"/>
      <c r="C14" s="215"/>
      <c r="D14" s="215"/>
      <c r="E14" s="220"/>
      <c r="F14" s="220"/>
    </row>
    <row r="15" ht="25.5" customHeight="1" spans="1:3">
      <c r="A15" s="222" t="s">
        <v>1262</v>
      </c>
      <c r="B15" s="222"/>
      <c r="C15" s="222"/>
    </row>
    <row r="16" spans="2:2">
      <c r="B16" s="223"/>
    </row>
    <row r="17" spans="2:2">
      <c r="B17" s="223"/>
    </row>
    <row r="18" spans="2:2">
      <c r="B18" s="223"/>
    </row>
    <row r="19" spans="2:2">
      <c r="B19" s="223"/>
    </row>
    <row r="20" spans="2:2">
      <c r="B20" s="223"/>
    </row>
    <row r="21" spans="2:2">
      <c r="B21" s="223"/>
    </row>
    <row r="22" spans="2:2">
      <c r="B22" s="223"/>
    </row>
    <row r="23" spans="2:2">
      <c r="B23" s="223"/>
    </row>
    <row r="24" spans="2:2">
      <c r="B24" s="223"/>
    </row>
    <row r="25" spans="2:2">
      <c r="B25" s="223"/>
    </row>
    <row r="26" spans="2:2">
      <c r="B26" s="223"/>
    </row>
    <row r="27" spans="2:2">
      <c r="B27" s="223"/>
    </row>
  </sheetData>
  <mergeCells count="2">
    <mergeCell ref="A2:D2"/>
    <mergeCell ref="A15:C15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6" sqref="A6:F16"/>
    </sheetView>
  </sheetViews>
  <sheetFormatPr defaultColWidth="9" defaultRowHeight="13.5" outlineLevelCol="7"/>
  <cols>
    <col min="1" max="1" width="19" style="183" customWidth="1"/>
    <col min="2" max="2" width="12.125" style="183" customWidth="1"/>
    <col min="3" max="3" width="13.25" style="183" customWidth="1"/>
    <col min="4" max="4" width="11.125" style="183" customWidth="1"/>
    <col min="5" max="5" width="11.25" style="183" customWidth="1"/>
    <col min="6" max="6" width="13.125" style="183" customWidth="1"/>
    <col min="7" max="7" width="5.375" style="183" hidden="1" customWidth="1"/>
    <col min="8" max="16384" width="9" style="183"/>
  </cols>
  <sheetData>
    <row r="1" ht="19.5" customHeight="1" spans="1:8">
      <c r="A1" s="1" t="s">
        <v>1263</v>
      </c>
      <c r="B1" s="1"/>
      <c r="C1" s="1"/>
      <c r="D1" s="1"/>
      <c r="E1" s="1"/>
      <c r="F1" s="1"/>
      <c r="G1" s="1"/>
      <c r="H1" s="1"/>
    </row>
    <row r="2" ht="45" customHeight="1" spans="1:8">
      <c r="A2" s="88" t="s">
        <v>1264</v>
      </c>
      <c r="B2" s="88"/>
      <c r="C2" s="88"/>
      <c r="D2" s="88"/>
      <c r="E2" s="88"/>
      <c r="F2" s="88"/>
      <c r="G2" s="88"/>
      <c r="H2" s="184"/>
    </row>
    <row r="3" ht="25.5" spans="1:8">
      <c r="A3" s="184"/>
      <c r="B3" s="184"/>
      <c r="C3" s="184"/>
      <c r="D3" s="184"/>
      <c r="E3" s="184"/>
      <c r="F3" s="161" t="s">
        <v>2</v>
      </c>
      <c r="H3" s="184"/>
    </row>
    <row r="4" ht="35.1" customHeight="1" spans="1:8">
      <c r="A4" s="164" t="s">
        <v>3</v>
      </c>
      <c r="B4" s="164" t="s">
        <v>1265</v>
      </c>
      <c r="C4" s="164" t="s">
        <v>5</v>
      </c>
      <c r="D4" s="185" t="s">
        <v>6</v>
      </c>
      <c r="E4" s="186"/>
      <c r="F4" s="187"/>
      <c r="G4" s="164">
        <v>2023</v>
      </c>
      <c r="H4" s="165"/>
    </row>
    <row r="5" ht="35.1" customHeight="1" spans="1:8">
      <c r="A5" s="188"/>
      <c r="B5" s="188"/>
      <c r="C5" s="188"/>
      <c r="D5" s="163" t="s">
        <v>7</v>
      </c>
      <c r="E5" s="164" t="s">
        <v>8</v>
      </c>
      <c r="F5" s="164" t="s">
        <v>9</v>
      </c>
      <c r="G5" s="164"/>
      <c r="H5" s="165"/>
    </row>
    <row r="6" ht="35.1" customHeight="1" spans="1:8">
      <c r="A6" s="182" t="s">
        <v>1266</v>
      </c>
      <c r="B6" s="189"/>
      <c r="C6" s="190"/>
      <c r="D6" s="190"/>
      <c r="E6" s="173"/>
      <c r="F6" s="173"/>
      <c r="G6" s="191"/>
      <c r="H6" s="171"/>
    </row>
    <row r="7" ht="35.1" customHeight="1" spans="1:8">
      <c r="A7" s="182" t="s">
        <v>1267</v>
      </c>
      <c r="B7" s="189"/>
      <c r="C7" s="190"/>
      <c r="D7" s="190"/>
      <c r="E7" s="173"/>
      <c r="F7" s="173"/>
      <c r="G7" s="191"/>
      <c r="H7" s="171"/>
    </row>
    <row r="8" ht="35.1" customHeight="1" spans="1:8">
      <c r="A8" s="182" t="s">
        <v>1268</v>
      </c>
      <c r="B8" s="192"/>
      <c r="C8" s="192"/>
      <c r="D8" s="192"/>
      <c r="E8" s="192"/>
      <c r="F8" s="173"/>
      <c r="G8" s="170"/>
      <c r="H8" s="171"/>
    </row>
    <row r="9" ht="35.1" customHeight="1" spans="1:8">
      <c r="A9" s="182" t="s">
        <v>1269</v>
      </c>
      <c r="B9" s="189">
        <v>360</v>
      </c>
      <c r="C9" s="190">
        <v>342</v>
      </c>
      <c r="D9" s="176">
        <v>342</v>
      </c>
      <c r="E9" s="193">
        <f>D9/C9*100</f>
        <v>100</v>
      </c>
      <c r="F9" s="174">
        <f>(D9-G9)/G9*100</f>
        <v>-38.0580660351729</v>
      </c>
      <c r="G9" s="194">
        <v>552.13</v>
      </c>
      <c r="H9" s="171"/>
    </row>
    <row r="10" ht="35.1" customHeight="1" spans="1:8">
      <c r="A10" s="182" t="s">
        <v>1270</v>
      </c>
      <c r="B10" s="195"/>
      <c r="C10" s="196"/>
      <c r="D10" s="196"/>
      <c r="E10" s="197"/>
      <c r="F10" s="198"/>
      <c r="G10" s="194"/>
      <c r="H10" s="171"/>
    </row>
    <row r="11" ht="35.1" customHeight="1" spans="1:8">
      <c r="A11" s="182" t="s">
        <v>1271</v>
      </c>
      <c r="B11" s="195"/>
      <c r="C11" s="196"/>
      <c r="D11" s="196"/>
      <c r="E11" s="197"/>
      <c r="F11" s="198"/>
      <c r="G11" s="194"/>
      <c r="H11" s="171"/>
    </row>
    <row r="12" ht="35.1" customHeight="1" spans="1:8">
      <c r="A12" s="182" t="s">
        <v>1272</v>
      </c>
      <c r="B12" s="195"/>
      <c r="C12" s="196"/>
      <c r="D12" s="196"/>
      <c r="E12" s="197"/>
      <c r="F12" s="198"/>
      <c r="G12" s="194"/>
      <c r="H12" s="171"/>
    </row>
    <row r="13" ht="35.1" customHeight="1" spans="1:8">
      <c r="A13" s="182" t="s">
        <v>1273</v>
      </c>
      <c r="B13" s="199">
        <v>254</v>
      </c>
      <c r="C13" s="176">
        <v>302</v>
      </c>
      <c r="D13" s="176">
        <v>302</v>
      </c>
      <c r="E13" s="193">
        <f>D13/C13*100</f>
        <v>100</v>
      </c>
      <c r="F13" s="174">
        <f t="shared" ref="F13:F15" si="0">(D13-G13)/G13*100</f>
        <v>-5.9190031152648</v>
      </c>
      <c r="G13" s="191">
        <v>321</v>
      </c>
      <c r="H13" s="171"/>
    </row>
    <row r="14" ht="35.1" customHeight="1" spans="1:8">
      <c r="A14" s="200" t="s">
        <v>1223</v>
      </c>
      <c r="B14" s="178">
        <f t="shared" ref="B14:D14" si="1">B6+B9+B10+B11+B12+B13</f>
        <v>614</v>
      </c>
      <c r="C14" s="178">
        <f t="shared" si="1"/>
        <v>644</v>
      </c>
      <c r="D14" s="178">
        <f t="shared" si="1"/>
        <v>644</v>
      </c>
      <c r="E14" s="201">
        <f>D14/C14*100</f>
        <v>100</v>
      </c>
      <c r="F14" s="180">
        <f t="shared" si="0"/>
        <v>-26.2423694066176</v>
      </c>
      <c r="G14" s="202">
        <v>873.13</v>
      </c>
      <c r="H14" s="171"/>
    </row>
    <row r="15" ht="35.1" customHeight="1" spans="1:8">
      <c r="A15" s="182" t="s">
        <v>1274</v>
      </c>
      <c r="B15" s="178">
        <v>688</v>
      </c>
      <c r="C15" s="178">
        <v>688</v>
      </c>
      <c r="D15" s="178">
        <v>688</v>
      </c>
      <c r="E15" s="201">
        <f t="shared" ref="E15" si="2">D15/C15*100</f>
        <v>100</v>
      </c>
      <c r="F15" s="180">
        <f t="shared" si="0"/>
        <v>127.814569536424</v>
      </c>
      <c r="G15" s="181">
        <v>302</v>
      </c>
      <c r="H15" s="171"/>
    </row>
    <row r="16" ht="35.1" customHeight="1" spans="1:8">
      <c r="A16" s="200" t="s">
        <v>1275</v>
      </c>
      <c r="B16" s="178">
        <f>B14+B15</f>
        <v>1302</v>
      </c>
      <c r="C16" s="178">
        <f>C14+C15</f>
        <v>1332</v>
      </c>
      <c r="D16" s="178">
        <f>D14+D15</f>
        <v>1332</v>
      </c>
      <c r="E16" s="201">
        <v>100</v>
      </c>
      <c r="F16" s="180">
        <f t="shared" ref="F16" si="3">(D16-G16)/G16*100</f>
        <v>13.3617021276596</v>
      </c>
      <c r="G16" s="203">
        <v>1175</v>
      </c>
      <c r="H16" s="171"/>
    </row>
  </sheetData>
  <mergeCells count="5">
    <mergeCell ref="A2:G2"/>
    <mergeCell ref="D4:F4"/>
    <mergeCell ref="A4:A5"/>
    <mergeCell ref="B4:B5"/>
    <mergeCell ref="C4:C5"/>
  </mergeCells>
  <pageMargins left="1.18055555555556" right="0.393055555555556" top="0.751388888888889" bottom="0.751388888888889" header="0.298611111111111" footer="0.298611111111111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4" workbookViewId="0">
      <selection activeCell="A6" sqref="A6:F16"/>
    </sheetView>
  </sheetViews>
  <sheetFormatPr defaultColWidth="9" defaultRowHeight="13.5" outlineLevelCol="7"/>
  <cols>
    <col min="1" max="1" width="24.125" style="156" customWidth="1"/>
    <col min="2" max="2" width="14.625" style="156" customWidth="1"/>
    <col min="3" max="3" width="11.875" style="157" customWidth="1"/>
    <col min="4" max="4" width="8.5" style="156" customWidth="1"/>
    <col min="5" max="5" width="13.125" style="156" customWidth="1"/>
    <col min="6" max="6" width="14.25" style="156" customWidth="1"/>
    <col min="7" max="7" width="7.25" style="156" hidden="1" customWidth="1"/>
    <col min="8" max="16384" width="9" style="156"/>
  </cols>
  <sheetData>
    <row r="1" ht="17.25" customHeight="1" spans="1:8">
      <c r="A1" s="1" t="s">
        <v>1276</v>
      </c>
      <c r="B1" s="1"/>
      <c r="C1" s="1"/>
      <c r="D1" s="1"/>
      <c r="E1" s="1"/>
      <c r="F1" s="1"/>
      <c r="G1" s="1"/>
      <c r="H1" s="1"/>
    </row>
    <row r="2" ht="30.75" customHeight="1" spans="1:8">
      <c r="A2" s="88" t="s">
        <v>1277</v>
      </c>
      <c r="B2" s="88"/>
      <c r="C2" s="88"/>
      <c r="D2" s="88"/>
      <c r="E2" s="88"/>
      <c r="F2" s="88"/>
      <c r="G2" s="88"/>
      <c r="H2" s="159"/>
    </row>
    <row r="3" ht="19.5" customHeight="1" spans="1:8">
      <c r="A3" s="160"/>
      <c r="B3" s="160"/>
      <c r="C3" s="160"/>
      <c r="F3" s="161" t="s">
        <v>1278</v>
      </c>
      <c r="H3" s="162"/>
    </row>
    <row r="4" s="155" customFormat="1" ht="45" customHeight="1" spans="1:8">
      <c r="A4" s="163" t="s">
        <v>3</v>
      </c>
      <c r="B4" s="163" t="s">
        <v>4</v>
      </c>
      <c r="C4" s="163" t="s">
        <v>5</v>
      </c>
      <c r="D4" s="163" t="s">
        <v>6</v>
      </c>
      <c r="E4" s="163"/>
      <c r="F4" s="163"/>
      <c r="G4" s="164">
        <v>2023</v>
      </c>
      <c r="H4" s="165"/>
    </row>
    <row r="5" s="155" customFormat="1" ht="45" customHeight="1" spans="1:8">
      <c r="A5" s="163"/>
      <c r="B5" s="163"/>
      <c r="C5" s="163"/>
      <c r="D5" s="163" t="s">
        <v>7</v>
      </c>
      <c r="E5" s="163" t="s">
        <v>8</v>
      </c>
      <c r="F5" s="163" t="s">
        <v>9</v>
      </c>
      <c r="G5" s="163"/>
      <c r="H5" s="165"/>
    </row>
    <row r="6" s="155" customFormat="1" ht="45" customHeight="1" spans="1:8">
      <c r="A6" s="166" t="s">
        <v>1279</v>
      </c>
      <c r="B6" s="204">
        <v>0</v>
      </c>
      <c r="C6" s="178">
        <v>0</v>
      </c>
      <c r="D6" s="178">
        <v>0</v>
      </c>
      <c r="E6" s="169"/>
      <c r="F6" s="169"/>
      <c r="G6" s="170"/>
      <c r="H6" s="171"/>
    </row>
    <row r="7" s="155" customFormat="1" ht="45" customHeight="1" spans="1:8">
      <c r="A7" s="172" t="s">
        <v>1280</v>
      </c>
      <c r="B7" s="178">
        <f>B8+B11</f>
        <v>1176</v>
      </c>
      <c r="C7" s="178">
        <f>C8+C11</f>
        <v>255</v>
      </c>
      <c r="D7" s="178">
        <v>109</v>
      </c>
      <c r="E7" s="179">
        <f t="shared" ref="E7:E9" si="0">D7/C7*100</f>
        <v>42.7450980392157</v>
      </c>
      <c r="F7" s="180">
        <f>(D7-G7)/G7*100</f>
        <v>-66.0436137071651</v>
      </c>
      <c r="G7" s="175">
        <v>321</v>
      </c>
      <c r="H7" s="171"/>
    </row>
    <row r="8" s="155" customFormat="1" ht="45" customHeight="1" spans="1:8">
      <c r="A8" s="172" t="s">
        <v>1281</v>
      </c>
      <c r="B8" s="176">
        <v>556</v>
      </c>
      <c r="C8" s="176">
        <v>255</v>
      </c>
      <c r="D8" s="176">
        <v>109</v>
      </c>
      <c r="E8" s="173">
        <f t="shared" si="0"/>
        <v>42.7450980392157</v>
      </c>
      <c r="F8" s="174">
        <f>(D8-G8)/G8*100</f>
        <v>-66.0436137071651</v>
      </c>
      <c r="G8" s="175">
        <v>321</v>
      </c>
      <c r="H8" s="171"/>
    </row>
    <row r="9" s="155" customFormat="1" ht="45" customHeight="1" spans="1:8">
      <c r="A9" s="172" t="s">
        <v>1282</v>
      </c>
      <c r="B9" s="176">
        <v>556</v>
      </c>
      <c r="C9" s="176">
        <v>255</v>
      </c>
      <c r="D9" s="176">
        <v>109</v>
      </c>
      <c r="E9" s="173">
        <f t="shared" si="0"/>
        <v>42.7450980392157</v>
      </c>
      <c r="F9" s="174">
        <f t="shared" ref="F9:F10" si="1">(D9-G9)/G9*100</f>
        <v>-63.9407172158264</v>
      </c>
      <c r="G9" s="175">
        <v>302.28</v>
      </c>
      <c r="H9" s="171"/>
    </row>
    <row r="10" s="155" customFormat="1" ht="45" customHeight="1" spans="1:8">
      <c r="A10" s="172" t="s">
        <v>1283</v>
      </c>
      <c r="B10" s="168"/>
      <c r="C10" s="168"/>
      <c r="D10" s="168"/>
      <c r="E10" s="173"/>
      <c r="F10" s="174"/>
      <c r="G10" s="175">
        <v>19.06</v>
      </c>
      <c r="H10" s="171"/>
    </row>
    <row r="11" s="155" customFormat="1" ht="45" customHeight="1" spans="1:8">
      <c r="A11" s="172" t="s">
        <v>1284</v>
      </c>
      <c r="B11" s="176">
        <v>620</v>
      </c>
      <c r="C11" s="168"/>
      <c r="D11" s="168"/>
      <c r="E11" s="173"/>
      <c r="F11" s="174"/>
      <c r="G11" s="175"/>
      <c r="H11" s="171"/>
    </row>
    <row r="12" s="155" customFormat="1" ht="45" customHeight="1" spans="1:8">
      <c r="A12" s="172" t="s">
        <v>1285</v>
      </c>
      <c r="B12" s="176">
        <v>620</v>
      </c>
      <c r="C12" s="168"/>
      <c r="D12" s="168"/>
      <c r="E12" s="173"/>
      <c r="F12" s="174"/>
      <c r="G12" s="175"/>
      <c r="H12" s="171"/>
    </row>
    <row r="13" s="155" customFormat="1" ht="45" customHeight="1" spans="1:8">
      <c r="A13" s="177" t="s">
        <v>1286</v>
      </c>
      <c r="B13" s="178">
        <f>B7+B6</f>
        <v>1176</v>
      </c>
      <c r="C13" s="178">
        <f>C7+C6</f>
        <v>255</v>
      </c>
      <c r="D13" s="178">
        <f>D7+D6</f>
        <v>109</v>
      </c>
      <c r="E13" s="179">
        <f t="shared" ref="E13:E16" si="2">D13/C13*100</f>
        <v>42.7450980392157</v>
      </c>
      <c r="F13" s="180">
        <f t="shared" ref="F13:F16" si="3">(D13-G13)/G13*100</f>
        <v>-66.0436137071651</v>
      </c>
      <c r="G13" s="181">
        <v>321</v>
      </c>
      <c r="H13" s="171"/>
    </row>
    <row r="14" s="155" customFormat="1" ht="45" customHeight="1" spans="1:8">
      <c r="A14" s="182" t="s">
        <v>1287</v>
      </c>
      <c r="B14" s="176">
        <v>126</v>
      </c>
      <c r="C14" s="176">
        <v>120</v>
      </c>
      <c r="D14" s="176">
        <v>120</v>
      </c>
      <c r="E14" s="173">
        <f t="shared" si="2"/>
        <v>100</v>
      </c>
      <c r="F14" s="174">
        <f t="shared" si="3"/>
        <v>-27.710843373494</v>
      </c>
      <c r="G14" s="175">
        <v>166</v>
      </c>
      <c r="H14" s="171"/>
    </row>
    <row r="15" s="155" customFormat="1" ht="45" customHeight="1" spans="1:8">
      <c r="A15" s="177" t="s">
        <v>1288</v>
      </c>
      <c r="B15" s="361" t="s">
        <v>70</v>
      </c>
      <c r="C15" s="178">
        <v>957</v>
      </c>
      <c r="D15" s="178">
        <v>1103</v>
      </c>
      <c r="E15" s="179">
        <f t="shared" si="2"/>
        <v>115.256008359457</v>
      </c>
      <c r="F15" s="180">
        <f t="shared" si="3"/>
        <v>60.3197674418605</v>
      </c>
      <c r="G15" s="181">
        <v>688</v>
      </c>
      <c r="H15" s="171"/>
    </row>
    <row r="16" ht="35.1" customHeight="1" spans="1:8">
      <c r="A16" s="177" t="s">
        <v>1289</v>
      </c>
      <c r="B16" s="178">
        <f>B15+B13+B14</f>
        <v>1302</v>
      </c>
      <c r="C16" s="178">
        <f>C15+C13+C14</f>
        <v>1332</v>
      </c>
      <c r="D16" s="178">
        <f>D15+D13+D14</f>
        <v>1332</v>
      </c>
      <c r="E16" s="179">
        <f t="shared" si="2"/>
        <v>100</v>
      </c>
      <c r="F16" s="180">
        <f t="shared" si="3"/>
        <v>13.3617021276596</v>
      </c>
      <c r="G16" s="181">
        <v>1175</v>
      </c>
      <c r="H16" s="171"/>
    </row>
  </sheetData>
  <mergeCells count="5">
    <mergeCell ref="A2:G2"/>
    <mergeCell ref="D4:F4"/>
    <mergeCell ref="A4:A5"/>
    <mergeCell ref="B4:B5"/>
    <mergeCell ref="C4:C5"/>
  </mergeCells>
  <pageMargins left="1.0625" right="0.511805555555556" top="0.751388888888889" bottom="0.751388888888889" header="0.298611111111111" footer="0.298611111111111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4" sqref="A4:F16"/>
    </sheetView>
  </sheetViews>
  <sheetFormatPr defaultColWidth="9" defaultRowHeight="13.5" outlineLevelCol="7"/>
  <cols>
    <col min="1" max="1" width="19" style="183" customWidth="1"/>
    <col min="2" max="2" width="12.125" style="183" customWidth="1"/>
    <col min="3" max="3" width="13.25" style="183" customWidth="1"/>
    <col min="4" max="4" width="11.125" style="183" customWidth="1"/>
    <col min="5" max="5" width="11.25" style="183" customWidth="1"/>
    <col min="6" max="6" width="13.125" style="183" customWidth="1"/>
    <col min="7" max="7" width="5.375" style="183" hidden="1" customWidth="1"/>
    <col min="8" max="16384" width="9" style="183"/>
  </cols>
  <sheetData>
    <row r="1" ht="19.5" customHeight="1" spans="1:8">
      <c r="A1" s="1" t="s">
        <v>1290</v>
      </c>
      <c r="B1" s="1"/>
      <c r="C1" s="1"/>
      <c r="D1" s="1"/>
      <c r="E1" s="1"/>
      <c r="F1" s="1"/>
      <c r="G1" s="1"/>
      <c r="H1" s="1"/>
    </row>
    <row r="2" ht="45" customHeight="1" spans="1:8">
      <c r="A2" s="88" t="s">
        <v>1291</v>
      </c>
      <c r="B2" s="88"/>
      <c r="C2" s="88"/>
      <c r="D2" s="88"/>
      <c r="E2" s="88"/>
      <c r="F2" s="88"/>
      <c r="G2" s="88"/>
      <c r="H2" s="184"/>
    </row>
    <row r="3" ht="25.5" spans="1:8">
      <c r="A3" s="184"/>
      <c r="B3" s="184"/>
      <c r="C3" s="184"/>
      <c r="D3" s="184"/>
      <c r="E3" s="184"/>
      <c r="F3" s="161" t="s">
        <v>2</v>
      </c>
      <c r="H3" s="184"/>
    </row>
    <row r="4" s="183" customFormat="1" ht="35.1" customHeight="1" spans="1:8">
      <c r="A4" s="164" t="s">
        <v>3</v>
      </c>
      <c r="B4" s="164" t="s">
        <v>1265</v>
      </c>
      <c r="C4" s="164" t="s">
        <v>5</v>
      </c>
      <c r="D4" s="185" t="s">
        <v>6</v>
      </c>
      <c r="E4" s="186"/>
      <c r="F4" s="187"/>
      <c r="G4" s="164">
        <v>2023</v>
      </c>
      <c r="H4" s="165"/>
    </row>
    <row r="5" s="183" customFormat="1" ht="35.1" customHeight="1" spans="1:8">
      <c r="A5" s="188"/>
      <c r="B5" s="188"/>
      <c r="C5" s="188"/>
      <c r="D5" s="163" t="s">
        <v>7</v>
      </c>
      <c r="E5" s="164" t="s">
        <v>8</v>
      </c>
      <c r="F5" s="164" t="s">
        <v>9</v>
      </c>
      <c r="G5" s="164"/>
      <c r="H5" s="165"/>
    </row>
    <row r="6" s="183" customFormat="1" ht="35.1" customHeight="1" spans="1:8">
      <c r="A6" s="182" t="s">
        <v>1266</v>
      </c>
      <c r="B6" s="189"/>
      <c r="C6" s="190"/>
      <c r="D6" s="190"/>
      <c r="E6" s="173"/>
      <c r="F6" s="173"/>
      <c r="G6" s="191"/>
      <c r="H6" s="171"/>
    </row>
    <row r="7" s="183" customFormat="1" ht="35.1" customHeight="1" spans="1:8">
      <c r="A7" s="182" t="s">
        <v>1267</v>
      </c>
      <c r="B7" s="189"/>
      <c r="C7" s="190"/>
      <c r="D7" s="190"/>
      <c r="E7" s="173"/>
      <c r="F7" s="173"/>
      <c r="G7" s="191"/>
      <c r="H7" s="171"/>
    </row>
    <row r="8" s="183" customFormat="1" ht="35.1" customHeight="1" spans="1:8">
      <c r="A8" s="182" t="s">
        <v>1268</v>
      </c>
      <c r="B8" s="192"/>
      <c r="C8" s="192"/>
      <c r="D8" s="192"/>
      <c r="E8" s="192"/>
      <c r="F8" s="173"/>
      <c r="G8" s="170"/>
      <c r="H8" s="171"/>
    </row>
    <row r="9" s="183" customFormat="1" ht="35.1" customHeight="1" spans="1:8">
      <c r="A9" s="182" t="s">
        <v>1269</v>
      </c>
      <c r="B9" s="189">
        <v>360</v>
      </c>
      <c r="C9" s="190">
        <v>342</v>
      </c>
      <c r="D9" s="176">
        <v>342</v>
      </c>
      <c r="E9" s="193">
        <f t="shared" ref="E9:E15" si="0">D9/C9*100</f>
        <v>100</v>
      </c>
      <c r="F9" s="174">
        <f t="shared" ref="F9:F16" si="1">(D9-G9)/G9*100</f>
        <v>-38.0580660351729</v>
      </c>
      <c r="G9" s="194">
        <v>552.13</v>
      </c>
      <c r="H9" s="171"/>
    </row>
    <row r="10" s="183" customFormat="1" ht="35.1" customHeight="1" spans="1:8">
      <c r="A10" s="182" t="s">
        <v>1270</v>
      </c>
      <c r="B10" s="195"/>
      <c r="C10" s="196"/>
      <c r="D10" s="196"/>
      <c r="E10" s="197"/>
      <c r="F10" s="198"/>
      <c r="G10" s="194"/>
      <c r="H10" s="171"/>
    </row>
    <row r="11" s="183" customFormat="1" ht="35.1" customHeight="1" spans="1:8">
      <c r="A11" s="182" t="s">
        <v>1271</v>
      </c>
      <c r="B11" s="195"/>
      <c r="C11" s="196"/>
      <c r="D11" s="196"/>
      <c r="E11" s="197"/>
      <c r="F11" s="198"/>
      <c r="G11" s="194"/>
      <c r="H11" s="171"/>
    </row>
    <row r="12" s="183" customFormat="1" ht="35.1" customHeight="1" spans="1:8">
      <c r="A12" s="182" t="s">
        <v>1272</v>
      </c>
      <c r="B12" s="195"/>
      <c r="C12" s="196"/>
      <c r="D12" s="196"/>
      <c r="E12" s="197"/>
      <c r="F12" s="198"/>
      <c r="G12" s="194"/>
      <c r="H12" s="171"/>
    </row>
    <row r="13" s="183" customFormat="1" ht="35.1" customHeight="1" spans="1:8">
      <c r="A13" s="182" t="s">
        <v>1273</v>
      </c>
      <c r="B13" s="199">
        <v>254</v>
      </c>
      <c r="C13" s="176">
        <v>302</v>
      </c>
      <c r="D13" s="176">
        <v>302</v>
      </c>
      <c r="E13" s="193">
        <f t="shared" si="0"/>
        <v>100</v>
      </c>
      <c r="F13" s="174">
        <f t="shared" si="1"/>
        <v>-5.9190031152648</v>
      </c>
      <c r="G13" s="191">
        <v>321</v>
      </c>
      <c r="H13" s="171"/>
    </row>
    <row r="14" s="183" customFormat="1" ht="35.1" customHeight="1" spans="1:8">
      <c r="A14" s="200" t="s">
        <v>1223</v>
      </c>
      <c r="B14" s="178">
        <f>B6+B9+B10+B11+B12+B13</f>
        <v>614</v>
      </c>
      <c r="C14" s="178">
        <f>C6+C9+C10+C11+C12+C13</f>
        <v>644</v>
      </c>
      <c r="D14" s="178">
        <f>D6+D9+D10+D11+D12+D13</f>
        <v>644</v>
      </c>
      <c r="E14" s="201">
        <f t="shared" si="0"/>
        <v>100</v>
      </c>
      <c r="F14" s="180">
        <f t="shared" si="1"/>
        <v>-26.2423694066176</v>
      </c>
      <c r="G14" s="202">
        <v>873.13</v>
      </c>
      <c r="H14" s="171"/>
    </row>
    <row r="15" s="183" customFormat="1" ht="35.1" customHeight="1" spans="1:8">
      <c r="A15" s="182" t="s">
        <v>1274</v>
      </c>
      <c r="B15" s="178">
        <v>688</v>
      </c>
      <c r="C15" s="178">
        <v>688</v>
      </c>
      <c r="D15" s="178">
        <v>688</v>
      </c>
      <c r="E15" s="201">
        <f t="shared" si="0"/>
        <v>100</v>
      </c>
      <c r="F15" s="180">
        <f t="shared" si="1"/>
        <v>127.814569536424</v>
      </c>
      <c r="G15" s="181">
        <v>302</v>
      </c>
      <c r="H15" s="171"/>
    </row>
    <row r="16" s="183" customFormat="1" ht="35.1" customHeight="1" spans="1:8">
      <c r="A16" s="200" t="s">
        <v>1275</v>
      </c>
      <c r="B16" s="178">
        <f>B14+B15</f>
        <v>1302</v>
      </c>
      <c r="C16" s="178">
        <f>C14+C15</f>
        <v>1332</v>
      </c>
      <c r="D16" s="178">
        <f>D14+D15</f>
        <v>1332</v>
      </c>
      <c r="E16" s="201">
        <v>100</v>
      </c>
      <c r="F16" s="180">
        <f t="shared" si="1"/>
        <v>13.3617021276596</v>
      </c>
      <c r="G16" s="203">
        <v>1175</v>
      </c>
      <c r="H16" s="171"/>
    </row>
  </sheetData>
  <mergeCells count="5">
    <mergeCell ref="A2:G2"/>
    <mergeCell ref="D4:F4"/>
    <mergeCell ref="A4:A5"/>
    <mergeCell ref="B4:B5"/>
    <mergeCell ref="C4:C5"/>
  </mergeCells>
  <pageMargins left="1.18055555555556" right="0.393055555555556" top="0.751388888888889" bottom="0.751388888888889" header="0.298611111111111" footer="0.298611111111111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5" workbookViewId="0">
      <selection activeCell="A6" sqref="A6:F16"/>
    </sheetView>
  </sheetViews>
  <sheetFormatPr defaultColWidth="9" defaultRowHeight="13.5" outlineLevelCol="7"/>
  <cols>
    <col min="1" max="1" width="24.125" style="156" customWidth="1"/>
    <col min="2" max="2" width="14.625" style="156" customWidth="1"/>
    <col min="3" max="3" width="11.875" style="157" customWidth="1"/>
    <col min="4" max="4" width="8.5" style="156" customWidth="1"/>
    <col min="5" max="5" width="13.125" style="156" customWidth="1"/>
    <col min="6" max="6" width="14.25" style="156" customWidth="1"/>
    <col min="7" max="7" width="5.375" style="156" hidden="1" customWidth="1"/>
    <col min="8" max="16384" width="9" style="156"/>
  </cols>
  <sheetData>
    <row r="1" ht="17.25" customHeight="1" spans="1:8">
      <c r="A1" s="1" t="s">
        <v>1292</v>
      </c>
      <c r="B1" s="1"/>
      <c r="C1" s="1"/>
      <c r="D1" s="1"/>
      <c r="E1" s="1"/>
      <c r="F1" s="1"/>
      <c r="G1" s="1"/>
      <c r="H1" s="1"/>
    </row>
    <row r="2" ht="30.75" customHeight="1" spans="1:8">
      <c r="A2" s="158" t="s">
        <v>1293</v>
      </c>
      <c r="B2" s="158"/>
      <c r="C2" s="158"/>
      <c r="D2" s="158"/>
      <c r="E2" s="158"/>
      <c r="F2" s="158"/>
      <c r="G2" s="158"/>
      <c r="H2" s="159"/>
    </row>
    <row r="3" ht="19.5" customHeight="1" spans="1:8">
      <c r="A3" s="160"/>
      <c r="B3" s="160"/>
      <c r="C3" s="160"/>
      <c r="F3" s="161" t="s">
        <v>1278</v>
      </c>
      <c r="H3" s="162"/>
    </row>
    <row r="4" s="155" customFormat="1" ht="45" customHeight="1" spans="1:8">
      <c r="A4" s="163" t="s">
        <v>3</v>
      </c>
      <c r="B4" s="163" t="s">
        <v>4</v>
      </c>
      <c r="C4" s="163" t="s">
        <v>5</v>
      </c>
      <c r="D4" s="163" t="s">
        <v>6</v>
      </c>
      <c r="E4" s="163"/>
      <c r="F4" s="163"/>
      <c r="G4" s="164">
        <v>2023</v>
      </c>
      <c r="H4" s="165"/>
    </row>
    <row r="5" s="155" customFormat="1" ht="45" customHeight="1" spans="1:8">
      <c r="A5" s="163"/>
      <c r="B5" s="163"/>
      <c r="C5" s="163"/>
      <c r="D5" s="163" t="s">
        <v>7</v>
      </c>
      <c r="E5" s="163" t="s">
        <v>8</v>
      </c>
      <c r="F5" s="163" t="s">
        <v>9</v>
      </c>
      <c r="G5" s="163"/>
      <c r="H5" s="165"/>
    </row>
    <row r="6" s="155" customFormat="1" ht="45" customHeight="1" spans="1:8">
      <c r="A6" s="166" t="s">
        <v>1279</v>
      </c>
      <c r="B6" s="167">
        <v>0</v>
      </c>
      <c r="C6" s="168">
        <v>0</v>
      </c>
      <c r="D6" s="168">
        <v>0</v>
      </c>
      <c r="E6" s="169"/>
      <c r="F6" s="169"/>
      <c r="G6" s="170"/>
      <c r="H6" s="171"/>
    </row>
    <row r="7" s="155" customFormat="1" ht="45" customHeight="1" spans="1:8">
      <c r="A7" s="172" t="s">
        <v>1280</v>
      </c>
      <c r="B7" s="168">
        <f>B8+B11</f>
        <v>1176</v>
      </c>
      <c r="C7" s="168">
        <f>C8+C11</f>
        <v>255</v>
      </c>
      <c r="D7" s="168">
        <v>109</v>
      </c>
      <c r="E7" s="173">
        <f t="shared" ref="E7:E9" si="0">D7/C7*100</f>
        <v>42.7450980392157</v>
      </c>
      <c r="F7" s="174">
        <f t="shared" ref="F7:F9" si="1">(D7-G7)/G7*100</f>
        <v>-66.0436137071651</v>
      </c>
      <c r="G7" s="175">
        <v>321</v>
      </c>
      <c r="H7" s="171"/>
    </row>
    <row r="8" s="155" customFormat="1" ht="45" customHeight="1" spans="1:8">
      <c r="A8" s="172" t="s">
        <v>1281</v>
      </c>
      <c r="B8" s="176">
        <v>556</v>
      </c>
      <c r="C8" s="176">
        <v>255</v>
      </c>
      <c r="D8" s="176">
        <v>109</v>
      </c>
      <c r="E8" s="173">
        <f t="shared" si="0"/>
        <v>42.7450980392157</v>
      </c>
      <c r="F8" s="174">
        <f t="shared" si="1"/>
        <v>-66.0436137071651</v>
      </c>
      <c r="G8" s="175">
        <v>321</v>
      </c>
      <c r="H8" s="171"/>
    </row>
    <row r="9" s="155" customFormat="1" ht="45" customHeight="1" spans="1:8">
      <c r="A9" s="172" t="s">
        <v>1282</v>
      </c>
      <c r="B9" s="176">
        <v>556</v>
      </c>
      <c r="C9" s="176">
        <v>255</v>
      </c>
      <c r="D9" s="176">
        <v>109</v>
      </c>
      <c r="E9" s="173">
        <f t="shared" si="0"/>
        <v>42.7450980392157</v>
      </c>
      <c r="F9" s="174">
        <f t="shared" si="1"/>
        <v>-63.9407172158264</v>
      </c>
      <c r="G9" s="175">
        <v>302.28</v>
      </c>
      <c r="H9" s="171"/>
    </row>
    <row r="10" s="155" customFormat="1" ht="45" customHeight="1" spans="1:8">
      <c r="A10" s="172" t="s">
        <v>1283</v>
      </c>
      <c r="B10" s="168"/>
      <c r="C10" s="168"/>
      <c r="D10" s="168"/>
      <c r="E10" s="173"/>
      <c r="F10" s="174"/>
      <c r="G10" s="175">
        <v>19.06</v>
      </c>
      <c r="H10" s="171"/>
    </row>
    <row r="11" s="155" customFormat="1" ht="45" customHeight="1" spans="1:8">
      <c r="A11" s="172" t="s">
        <v>1284</v>
      </c>
      <c r="B11" s="176">
        <v>620</v>
      </c>
      <c r="C11" s="168"/>
      <c r="D11" s="168"/>
      <c r="E11" s="173"/>
      <c r="F11" s="174"/>
      <c r="G11" s="175"/>
      <c r="H11" s="171"/>
    </row>
    <row r="12" s="155" customFormat="1" ht="45" customHeight="1" spans="1:8">
      <c r="A12" s="172" t="s">
        <v>1285</v>
      </c>
      <c r="B12" s="176">
        <v>620</v>
      </c>
      <c r="C12" s="168"/>
      <c r="D12" s="168"/>
      <c r="E12" s="173"/>
      <c r="F12" s="174"/>
      <c r="G12" s="175"/>
      <c r="H12" s="171"/>
    </row>
    <row r="13" s="155" customFormat="1" ht="45" customHeight="1" spans="1:8">
      <c r="A13" s="177" t="s">
        <v>1286</v>
      </c>
      <c r="B13" s="178">
        <f>B7+B6</f>
        <v>1176</v>
      </c>
      <c r="C13" s="178">
        <f>C7+C6</f>
        <v>255</v>
      </c>
      <c r="D13" s="178">
        <f>D7+D6</f>
        <v>109</v>
      </c>
      <c r="E13" s="179">
        <f t="shared" ref="E13:E16" si="2">D13/C13*100</f>
        <v>42.7450980392157</v>
      </c>
      <c r="F13" s="180">
        <f t="shared" ref="F13:F16" si="3">(D13-G13)/G13*100</f>
        <v>-66.0436137071651</v>
      </c>
      <c r="G13" s="181">
        <v>321</v>
      </c>
      <c r="H13" s="171"/>
    </row>
    <row r="14" s="155" customFormat="1" ht="45" customHeight="1" spans="1:8">
      <c r="A14" s="182" t="s">
        <v>1287</v>
      </c>
      <c r="B14" s="176">
        <v>126</v>
      </c>
      <c r="C14" s="176">
        <v>120</v>
      </c>
      <c r="D14" s="176">
        <v>120</v>
      </c>
      <c r="E14" s="173">
        <f t="shared" si="2"/>
        <v>100</v>
      </c>
      <c r="F14" s="174">
        <f t="shared" si="3"/>
        <v>-27.710843373494</v>
      </c>
      <c r="G14" s="175">
        <v>166</v>
      </c>
      <c r="H14" s="171"/>
    </row>
    <row r="15" s="155" customFormat="1" ht="45" customHeight="1" spans="1:8">
      <c r="A15" s="177" t="s">
        <v>1288</v>
      </c>
      <c r="B15" s="361" t="s">
        <v>70</v>
      </c>
      <c r="C15" s="178">
        <v>957</v>
      </c>
      <c r="D15" s="178">
        <v>1103</v>
      </c>
      <c r="E15" s="179">
        <f t="shared" si="2"/>
        <v>115.256008359457</v>
      </c>
      <c r="F15" s="180">
        <f t="shared" si="3"/>
        <v>60.3197674418605</v>
      </c>
      <c r="G15" s="181">
        <v>688</v>
      </c>
      <c r="H15" s="171"/>
    </row>
    <row r="16" s="156" customFormat="1" ht="35.1" customHeight="1" spans="1:8">
      <c r="A16" s="177" t="s">
        <v>1289</v>
      </c>
      <c r="B16" s="178">
        <f>B15+B13+B14</f>
        <v>1302</v>
      </c>
      <c r="C16" s="178">
        <f>C15+C13+C14</f>
        <v>1332</v>
      </c>
      <c r="D16" s="178">
        <f>D15+D13+D14</f>
        <v>1332</v>
      </c>
      <c r="E16" s="179">
        <f t="shared" si="2"/>
        <v>100</v>
      </c>
      <c r="F16" s="180">
        <f t="shared" si="3"/>
        <v>13.3617021276596</v>
      </c>
      <c r="G16" s="181">
        <v>1175</v>
      </c>
      <c r="H16" s="171"/>
    </row>
  </sheetData>
  <mergeCells count="5">
    <mergeCell ref="A2:G2"/>
    <mergeCell ref="D4:F4"/>
    <mergeCell ref="A4:A5"/>
    <mergeCell ref="B4:B5"/>
    <mergeCell ref="C4:C5"/>
  </mergeCells>
  <pageMargins left="1.0625" right="0.511805555555556" top="0.751388888888889" bottom="0.751388888888889" header="0.298611111111111" footer="0.298611111111111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F9" sqref="F9"/>
    </sheetView>
  </sheetViews>
  <sheetFormatPr defaultColWidth="8.75" defaultRowHeight="14.25" outlineLevelCol="5"/>
  <cols>
    <col min="1" max="1" width="15.125" style="27" customWidth="1"/>
    <col min="2" max="2" width="13.125" style="27" customWidth="1"/>
    <col min="3" max="3" width="22.125" style="27" customWidth="1"/>
    <col min="4" max="4" width="21.5" style="27" customWidth="1"/>
    <col min="5" max="5" width="8.75" style="27" hidden="1" customWidth="1"/>
    <col min="6" max="255" width="8.75" style="27"/>
    <col min="256" max="256" width="15.125" style="27" customWidth="1"/>
    <col min="257" max="257" width="16.375" style="27" customWidth="1"/>
    <col min="258" max="259" width="16.625" style="27" customWidth="1"/>
    <col min="260" max="260" width="12.875" style="27" customWidth="1"/>
    <col min="261" max="511" width="8.75" style="27"/>
    <col min="512" max="512" width="15.125" style="27" customWidth="1"/>
    <col min="513" max="513" width="16.375" style="27" customWidth="1"/>
    <col min="514" max="515" width="16.625" style="27" customWidth="1"/>
    <col min="516" max="516" width="12.875" style="27" customWidth="1"/>
    <col min="517" max="767" width="8.75" style="27"/>
    <col min="768" max="768" width="15.125" style="27" customWidth="1"/>
    <col min="769" max="769" width="16.375" style="27" customWidth="1"/>
    <col min="770" max="771" width="16.625" style="27" customWidth="1"/>
    <col min="772" max="772" width="12.875" style="27" customWidth="1"/>
    <col min="773" max="1023" width="8.75" style="27"/>
    <col min="1024" max="1024" width="15.125" style="27" customWidth="1"/>
    <col min="1025" max="1025" width="16.375" style="27" customWidth="1"/>
    <col min="1026" max="1027" width="16.625" style="27" customWidth="1"/>
    <col min="1028" max="1028" width="12.875" style="27" customWidth="1"/>
    <col min="1029" max="1279" width="8.75" style="27"/>
    <col min="1280" max="1280" width="15.125" style="27" customWidth="1"/>
    <col min="1281" max="1281" width="16.375" style="27" customWidth="1"/>
    <col min="1282" max="1283" width="16.625" style="27" customWidth="1"/>
    <col min="1284" max="1284" width="12.875" style="27" customWidth="1"/>
    <col min="1285" max="1535" width="8.75" style="27"/>
    <col min="1536" max="1536" width="15.125" style="27" customWidth="1"/>
    <col min="1537" max="1537" width="16.375" style="27" customWidth="1"/>
    <col min="1538" max="1539" width="16.625" style="27" customWidth="1"/>
    <col min="1540" max="1540" width="12.875" style="27" customWidth="1"/>
    <col min="1541" max="1791" width="8.75" style="27"/>
    <col min="1792" max="1792" width="15.125" style="27" customWidth="1"/>
    <col min="1793" max="1793" width="16.375" style="27" customWidth="1"/>
    <col min="1794" max="1795" width="16.625" style="27" customWidth="1"/>
    <col min="1796" max="1796" width="12.875" style="27" customWidth="1"/>
    <col min="1797" max="2047" width="8.75" style="27"/>
    <col min="2048" max="2048" width="15.125" style="27" customWidth="1"/>
    <col min="2049" max="2049" width="16.375" style="27" customWidth="1"/>
    <col min="2050" max="2051" width="16.625" style="27" customWidth="1"/>
    <col min="2052" max="2052" width="12.875" style="27" customWidth="1"/>
    <col min="2053" max="2303" width="8.75" style="27"/>
    <col min="2304" max="2304" width="15.125" style="27" customWidth="1"/>
    <col min="2305" max="2305" width="16.375" style="27" customWidth="1"/>
    <col min="2306" max="2307" width="16.625" style="27" customWidth="1"/>
    <col min="2308" max="2308" width="12.875" style="27" customWidth="1"/>
    <col min="2309" max="2559" width="8.75" style="27"/>
    <col min="2560" max="2560" width="15.125" style="27" customWidth="1"/>
    <col min="2561" max="2561" width="16.375" style="27" customWidth="1"/>
    <col min="2562" max="2563" width="16.625" style="27" customWidth="1"/>
    <col min="2564" max="2564" width="12.875" style="27" customWidth="1"/>
    <col min="2565" max="2815" width="8.75" style="27"/>
    <col min="2816" max="2816" width="15.125" style="27" customWidth="1"/>
    <col min="2817" max="2817" width="16.375" style="27" customWidth="1"/>
    <col min="2818" max="2819" width="16.625" style="27" customWidth="1"/>
    <col min="2820" max="2820" width="12.875" style="27" customWidth="1"/>
    <col min="2821" max="3071" width="8.75" style="27"/>
    <col min="3072" max="3072" width="15.125" style="27" customWidth="1"/>
    <col min="3073" max="3073" width="16.375" style="27" customWidth="1"/>
    <col min="3074" max="3075" width="16.625" style="27" customWidth="1"/>
    <col min="3076" max="3076" width="12.875" style="27" customWidth="1"/>
    <col min="3077" max="3327" width="8.75" style="27"/>
    <col min="3328" max="3328" width="15.125" style="27" customWidth="1"/>
    <col min="3329" max="3329" width="16.375" style="27" customWidth="1"/>
    <col min="3330" max="3331" width="16.625" style="27" customWidth="1"/>
    <col min="3332" max="3332" width="12.875" style="27" customWidth="1"/>
    <col min="3333" max="3583" width="8.75" style="27"/>
    <col min="3584" max="3584" width="15.125" style="27" customWidth="1"/>
    <col min="3585" max="3585" width="16.375" style="27" customWidth="1"/>
    <col min="3586" max="3587" width="16.625" style="27" customWidth="1"/>
    <col min="3588" max="3588" width="12.875" style="27" customWidth="1"/>
    <col min="3589" max="3839" width="8.75" style="27"/>
    <col min="3840" max="3840" width="15.125" style="27" customWidth="1"/>
    <col min="3841" max="3841" width="16.375" style="27" customWidth="1"/>
    <col min="3842" max="3843" width="16.625" style="27" customWidth="1"/>
    <col min="3844" max="3844" width="12.875" style="27" customWidth="1"/>
    <col min="3845" max="4095" width="8.75" style="27"/>
    <col min="4096" max="4096" width="15.125" style="27" customWidth="1"/>
    <col min="4097" max="4097" width="16.375" style="27" customWidth="1"/>
    <col min="4098" max="4099" width="16.625" style="27" customWidth="1"/>
    <col min="4100" max="4100" width="12.875" style="27" customWidth="1"/>
    <col min="4101" max="4351" width="8.75" style="27"/>
    <col min="4352" max="4352" width="15.125" style="27" customWidth="1"/>
    <col min="4353" max="4353" width="16.375" style="27" customWidth="1"/>
    <col min="4354" max="4355" width="16.625" style="27" customWidth="1"/>
    <col min="4356" max="4356" width="12.875" style="27" customWidth="1"/>
    <col min="4357" max="4607" width="8.75" style="27"/>
    <col min="4608" max="4608" width="15.125" style="27" customWidth="1"/>
    <col min="4609" max="4609" width="16.375" style="27" customWidth="1"/>
    <col min="4610" max="4611" width="16.625" style="27" customWidth="1"/>
    <col min="4612" max="4612" width="12.875" style="27" customWidth="1"/>
    <col min="4613" max="4863" width="8.75" style="27"/>
    <col min="4864" max="4864" width="15.125" style="27" customWidth="1"/>
    <col min="4865" max="4865" width="16.375" style="27" customWidth="1"/>
    <col min="4866" max="4867" width="16.625" style="27" customWidth="1"/>
    <col min="4868" max="4868" width="12.875" style="27" customWidth="1"/>
    <col min="4869" max="5119" width="8.75" style="27"/>
    <col min="5120" max="5120" width="15.125" style="27" customWidth="1"/>
    <col min="5121" max="5121" width="16.375" style="27" customWidth="1"/>
    <col min="5122" max="5123" width="16.625" style="27" customWidth="1"/>
    <col min="5124" max="5124" width="12.875" style="27" customWidth="1"/>
    <col min="5125" max="5375" width="8.75" style="27"/>
    <col min="5376" max="5376" width="15.125" style="27" customWidth="1"/>
    <col min="5377" max="5377" width="16.375" style="27" customWidth="1"/>
    <col min="5378" max="5379" width="16.625" style="27" customWidth="1"/>
    <col min="5380" max="5380" width="12.875" style="27" customWidth="1"/>
    <col min="5381" max="5631" width="8.75" style="27"/>
    <col min="5632" max="5632" width="15.125" style="27" customWidth="1"/>
    <col min="5633" max="5633" width="16.375" style="27" customWidth="1"/>
    <col min="5634" max="5635" width="16.625" style="27" customWidth="1"/>
    <col min="5636" max="5636" width="12.875" style="27" customWidth="1"/>
    <col min="5637" max="5887" width="8.75" style="27"/>
    <col min="5888" max="5888" width="15.125" style="27" customWidth="1"/>
    <col min="5889" max="5889" width="16.375" style="27" customWidth="1"/>
    <col min="5890" max="5891" width="16.625" style="27" customWidth="1"/>
    <col min="5892" max="5892" width="12.875" style="27" customWidth="1"/>
    <col min="5893" max="6143" width="8.75" style="27"/>
    <col min="6144" max="6144" width="15.125" style="27" customWidth="1"/>
    <col min="6145" max="6145" width="16.375" style="27" customWidth="1"/>
    <col min="6146" max="6147" width="16.625" style="27" customWidth="1"/>
    <col min="6148" max="6148" width="12.875" style="27" customWidth="1"/>
    <col min="6149" max="6399" width="8.75" style="27"/>
    <col min="6400" max="6400" width="15.125" style="27" customWidth="1"/>
    <col min="6401" max="6401" width="16.375" style="27" customWidth="1"/>
    <col min="6402" max="6403" width="16.625" style="27" customWidth="1"/>
    <col min="6404" max="6404" width="12.875" style="27" customWidth="1"/>
    <col min="6405" max="6655" width="8.75" style="27"/>
    <col min="6656" max="6656" width="15.125" style="27" customWidth="1"/>
    <col min="6657" max="6657" width="16.375" style="27" customWidth="1"/>
    <col min="6658" max="6659" width="16.625" style="27" customWidth="1"/>
    <col min="6660" max="6660" width="12.875" style="27" customWidth="1"/>
    <col min="6661" max="6911" width="8.75" style="27"/>
    <col min="6912" max="6912" width="15.125" style="27" customWidth="1"/>
    <col min="6913" max="6913" width="16.375" style="27" customWidth="1"/>
    <col min="6914" max="6915" width="16.625" style="27" customWidth="1"/>
    <col min="6916" max="6916" width="12.875" style="27" customWidth="1"/>
    <col min="6917" max="7167" width="8.75" style="27"/>
    <col min="7168" max="7168" width="15.125" style="27" customWidth="1"/>
    <col min="7169" max="7169" width="16.375" style="27" customWidth="1"/>
    <col min="7170" max="7171" width="16.625" style="27" customWidth="1"/>
    <col min="7172" max="7172" width="12.875" style="27" customWidth="1"/>
    <col min="7173" max="7423" width="8.75" style="27"/>
    <col min="7424" max="7424" width="15.125" style="27" customWidth="1"/>
    <col min="7425" max="7425" width="16.375" style="27" customWidth="1"/>
    <col min="7426" max="7427" width="16.625" style="27" customWidth="1"/>
    <col min="7428" max="7428" width="12.875" style="27" customWidth="1"/>
    <col min="7429" max="7679" width="8.75" style="27"/>
    <col min="7680" max="7680" width="15.125" style="27" customWidth="1"/>
    <col min="7681" max="7681" width="16.375" style="27" customWidth="1"/>
    <col min="7682" max="7683" width="16.625" style="27" customWidth="1"/>
    <col min="7684" max="7684" width="12.875" style="27" customWidth="1"/>
    <col min="7685" max="7935" width="8.75" style="27"/>
    <col min="7936" max="7936" width="15.125" style="27" customWidth="1"/>
    <col min="7937" max="7937" width="16.375" style="27" customWidth="1"/>
    <col min="7938" max="7939" width="16.625" style="27" customWidth="1"/>
    <col min="7940" max="7940" width="12.875" style="27" customWidth="1"/>
    <col min="7941" max="8191" width="8.75" style="27"/>
    <col min="8192" max="8192" width="15.125" style="27" customWidth="1"/>
    <col min="8193" max="8193" width="16.375" style="27" customWidth="1"/>
    <col min="8194" max="8195" width="16.625" style="27" customWidth="1"/>
    <col min="8196" max="8196" width="12.875" style="27" customWidth="1"/>
    <col min="8197" max="8447" width="8.75" style="27"/>
    <col min="8448" max="8448" width="15.125" style="27" customWidth="1"/>
    <col min="8449" max="8449" width="16.375" style="27" customWidth="1"/>
    <col min="8450" max="8451" width="16.625" style="27" customWidth="1"/>
    <col min="8452" max="8452" width="12.875" style="27" customWidth="1"/>
    <col min="8453" max="8703" width="8.75" style="27"/>
    <col min="8704" max="8704" width="15.125" style="27" customWidth="1"/>
    <col min="8705" max="8705" width="16.375" style="27" customWidth="1"/>
    <col min="8706" max="8707" width="16.625" style="27" customWidth="1"/>
    <col min="8708" max="8708" width="12.875" style="27" customWidth="1"/>
    <col min="8709" max="8959" width="8.75" style="27"/>
    <col min="8960" max="8960" width="15.125" style="27" customWidth="1"/>
    <col min="8961" max="8961" width="16.375" style="27" customWidth="1"/>
    <col min="8962" max="8963" width="16.625" style="27" customWidth="1"/>
    <col min="8964" max="8964" width="12.875" style="27" customWidth="1"/>
    <col min="8965" max="9215" width="8.75" style="27"/>
    <col min="9216" max="9216" width="15.125" style="27" customWidth="1"/>
    <col min="9217" max="9217" width="16.375" style="27" customWidth="1"/>
    <col min="9218" max="9219" width="16.625" style="27" customWidth="1"/>
    <col min="9220" max="9220" width="12.875" style="27" customWidth="1"/>
    <col min="9221" max="9471" width="8.75" style="27"/>
    <col min="9472" max="9472" width="15.125" style="27" customWidth="1"/>
    <col min="9473" max="9473" width="16.375" style="27" customWidth="1"/>
    <col min="9474" max="9475" width="16.625" style="27" customWidth="1"/>
    <col min="9476" max="9476" width="12.875" style="27" customWidth="1"/>
    <col min="9477" max="9727" width="8.75" style="27"/>
    <col min="9728" max="9728" width="15.125" style="27" customWidth="1"/>
    <col min="9729" max="9729" width="16.375" style="27" customWidth="1"/>
    <col min="9730" max="9731" width="16.625" style="27" customWidth="1"/>
    <col min="9732" max="9732" width="12.875" style="27" customWidth="1"/>
    <col min="9733" max="9983" width="8.75" style="27"/>
    <col min="9984" max="9984" width="15.125" style="27" customWidth="1"/>
    <col min="9985" max="9985" width="16.375" style="27" customWidth="1"/>
    <col min="9986" max="9987" width="16.625" style="27" customWidth="1"/>
    <col min="9988" max="9988" width="12.875" style="27" customWidth="1"/>
    <col min="9989" max="10239" width="8.75" style="27"/>
    <col min="10240" max="10240" width="15.125" style="27" customWidth="1"/>
    <col min="10241" max="10241" width="16.375" style="27" customWidth="1"/>
    <col min="10242" max="10243" width="16.625" style="27" customWidth="1"/>
    <col min="10244" max="10244" width="12.875" style="27" customWidth="1"/>
    <col min="10245" max="10495" width="8.75" style="27"/>
    <col min="10496" max="10496" width="15.125" style="27" customWidth="1"/>
    <col min="10497" max="10497" width="16.375" style="27" customWidth="1"/>
    <col min="10498" max="10499" width="16.625" style="27" customWidth="1"/>
    <col min="10500" max="10500" width="12.875" style="27" customWidth="1"/>
    <col min="10501" max="10751" width="8.75" style="27"/>
    <col min="10752" max="10752" width="15.125" style="27" customWidth="1"/>
    <col min="10753" max="10753" width="16.375" style="27" customWidth="1"/>
    <col min="10754" max="10755" width="16.625" style="27" customWidth="1"/>
    <col min="10756" max="10756" width="12.875" style="27" customWidth="1"/>
    <col min="10757" max="11007" width="8.75" style="27"/>
    <col min="11008" max="11008" width="15.125" style="27" customWidth="1"/>
    <col min="11009" max="11009" width="16.375" style="27" customWidth="1"/>
    <col min="11010" max="11011" width="16.625" style="27" customWidth="1"/>
    <col min="11012" max="11012" width="12.875" style="27" customWidth="1"/>
    <col min="11013" max="11263" width="8.75" style="27"/>
    <col min="11264" max="11264" width="15.125" style="27" customWidth="1"/>
    <col min="11265" max="11265" width="16.375" style="27" customWidth="1"/>
    <col min="11266" max="11267" width="16.625" style="27" customWidth="1"/>
    <col min="11268" max="11268" width="12.875" style="27" customWidth="1"/>
    <col min="11269" max="11519" width="8.75" style="27"/>
    <col min="11520" max="11520" width="15.125" style="27" customWidth="1"/>
    <col min="11521" max="11521" width="16.375" style="27" customWidth="1"/>
    <col min="11522" max="11523" width="16.625" style="27" customWidth="1"/>
    <col min="11524" max="11524" width="12.875" style="27" customWidth="1"/>
    <col min="11525" max="11775" width="8.75" style="27"/>
    <col min="11776" max="11776" width="15.125" style="27" customWidth="1"/>
    <col min="11777" max="11777" width="16.375" style="27" customWidth="1"/>
    <col min="11778" max="11779" width="16.625" style="27" customWidth="1"/>
    <col min="11780" max="11780" width="12.875" style="27" customWidth="1"/>
    <col min="11781" max="12031" width="8.75" style="27"/>
    <col min="12032" max="12032" width="15.125" style="27" customWidth="1"/>
    <col min="12033" max="12033" width="16.375" style="27" customWidth="1"/>
    <col min="12034" max="12035" width="16.625" style="27" customWidth="1"/>
    <col min="12036" max="12036" width="12.875" style="27" customWidth="1"/>
    <col min="12037" max="12287" width="8.75" style="27"/>
    <col min="12288" max="12288" width="15.125" style="27" customWidth="1"/>
    <col min="12289" max="12289" width="16.375" style="27" customWidth="1"/>
    <col min="12290" max="12291" width="16.625" style="27" customWidth="1"/>
    <col min="12292" max="12292" width="12.875" style="27" customWidth="1"/>
    <col min="12293" max="12543" width="8.75" style="27"/>
    <col min="12544" max="12544" width="15.125" style="27" customWidth="1"/>
    <col min="12545" max="12545" width="16.375" style="27" customWidth="1"/>
    <col min="12546" max="12547" width="16.625" style="27" customWidth="1"/>
    <col min="12548" max="12548" width="12.875" style="27" customWidth="1"/>
    <col min="12549" max="12799" width="8.75" style="27"/>
    <col min="12800" max="12800" width="15.125" style="27" customWidth="1"/>
    <col min="12801" max="12801" width="16.375" style="27" customWidth="1"/>
    <col min="12802" max="12803" width="16.625" style="27" customWidth="1"/>
    <col min="12804" max="12804" width="12.875" style="27" customWidth="1"/>
    <col min="12805" max="13055" width="8.75" style="27"/>
    <col min="13056" max="13056" width="15.125" style="27" customWidth="1"/>
    <col min="13057" max="13057" width="16.375" style="27" customWidth="1"/>
    <col min="13058" max="13059" width="16.625" style="27" customWidth="1"/>
    <col min="13060" max="13060" width="12.875" style="27" customWidth="1"/>
    <col min="13061" max="13311" width="8.75" style="27"/>
    <col min="13312" max="13312" width="15.125" style="27" customWidth="1"/>
    <col min="13313" max="13313" width="16.375" style="27" customWidth="1"/>
    <col min="13314" max="13315" width="16.625" style="27" customWidth="1"/>
    <col min="13316" max="13316" width="12.875" style="27" customWidth="1"/>
    <col min="13317" max="13567" width="8.75" style="27"/>
    <col min="13568" max="13568" width="15.125" style="27" customWidth="1"/>
    <col min="13569" max="13569" width="16.375" style="27" customWidth="1"/>
    <col min="13570" max="13571" width="16.625" style="27" customWidth="1"/>
    <col min="13572" max="13572" width="12.875" style="27" customWidth="1"/>
    <col min="13573" max="13823" width="8.75" style="27"/>
    <col min="13824" max="13824" width="15.125" style="27" customWidth="1"/>
    <col min="13825" max="13825" width="16.375" style="27" customWidth="1"/>
    <col min="13826" max="13827" width="16.625" style="27" customWidth="1"/>
    <col min="13828" max="13828" width="12.875" style="27" customWidth="1"/>
    <col min="13829" max="14079" width="8.75" style="27"/>
    <col min="14080" max="14080" width="15.125" style="27" customWidth="1"/>
    <col min="14081" max="14081" width="16.375" style="27" customWidth="1"/>
    <col min="14082" max="14083" width="16.625" style="27" customWidth="1"/>
    <col min="14084" max="14084" width="12.875" style="27" customWidth="1"/>
    <col min="14085" max="14335" width="8.75" style="27"/>
    <col min="14336" max="14336" width="15.125" style="27" customWidth="1"/>
    <col min="14337" max="14337" width="16.375" style="27" customWidth="1"/>
    <col min="14338" max="14339" width="16.625" style="27" customWidth="1"/>
    <col min="14340" max="14340" width="12.875" style="27" customWidth="1"/>
    <col min="14341" max="14591" width="8.75" style="27"/>
    <col min="14592" max="14592" width="15.125" style="27" customWidth="1"/>
    <col min="14593" max="14593" width="16.375" style="27" customWidth="1"/>
    <col min="14594" max="14595" width="16.625" style="27" customWidth="1"/>
    <col min="14596" max="14596" width="12.875" style="27" customWidth="1"/>
    <col min="14597" max="14847" width="8.75" style="27"/>
    <col min="14848" max="14848" width="15.125" style="27" customWidth="1"/>
    <col min="14849" max="14849" width="16.375" style="27" customWidth="1"/>
    <col min="14850" max="14851" width="16.625" style="27" customWidth="1"/>
    <col min="14852" max="14852" width="12.875" style="27" customWidth="1"/>
    <col min="14853" max="15103" width="8.75" style="27"/>
    <col min="15104" max="15104" width="15.125" style="27" customWidth="1"/>
    <col min="15105" max="15105" width="16.375" style="27" customWidth="1"/>
    <col min="15106" max="15107" width="16.625" style="27" customWidth="1"/>
    <col min="15108" max="15108" width="12.875" style="27" customWidth="1"/>
    <col min="15109" max="15359" width="8.75" style="27"/>
    <col min="15360" max="15360" width="15.125" style="27" customWidth="1"/>
    <col min="15361" max="15361" width="16.375" style="27" customWidth="1"/>
    <col min="15362" max="15363" width="16.625" style="27" customWidth="1"/>
    <col min="15364" max="15364" width="12.875" style="27" customWidth="1"/>
    <col min="15365" max="15615" width="8.75" style="27"/>
    <col min="15616" max="15616" width="15.125" style="27" customWidth="1"/>
    <col min="15617" max="15617" width="16.375" style="27" customWidth="1"/>
    <col min="15618" max="15619" width="16.625" style="27" customWidth="1"/>
    <col min="15620" max="15620" width="12.875" style="27" customWidth="1"/>
    <col min="15621" max="15871" width="8.75" style="27"/>
    <col min="15872" max="15872" width="15.125" style="27" customWidth="1"/>
    <col min="15873" max="15873" width="16.375" style="27" customWidth="1"/>
    <col min="15874" max="15875" width="16.625" style="27" customWidth="1"/>
    <col min="15876" max="15876" width="12.875" style="27" customWidth="1"/>
    <col min="15877" max="16127" width="8.75" style="27"/>
    <col min="16128" max="16128" width="15.125" style="27" customWidth="1"/>
    <col min="16129" max="16129" width="16.375" style="27" customWidth="1"/>
    <col min="16130" max="16131" width="16.625" style="27" customWidth="1"/>
    <col min="16132" max="16132" width="12.875" style="27" customWidth="1"/>
    <col min="16133" max="16384" width="8.75" style="27"/>
  </cols>
  <sheetData>
    <row r="1" ht="18" customHeight="1" spans="1:5">
      <c r="A1" s="1" t="s">
        <v>1294</v>
      </c>
      <c r="B1" s="131"/>
      <c r="C1" s="131"/>
      <c r="D1" s="131"/>
      <c r="E1" s="132"/>
    </row>
    <row r="2" ht="60.95" customHeight="1" spans="1:5">
      <c r="A2" s="133" t="s">
        <v>1295</v>
      </c>
      <c r="B2" s="134"/>
      <c r="C2" s="134"/>
      <c r="D2" s="134"/>
      <c r="E2" s="135"/>
    </row>
    <row r="3" ht="23.65" customHeight="1" spans="1:5">
      <c r="A3" s="136"/>
      <c r="B3" s="137"/>
      <c r="C3" s="137"/>
      <c r="D3" s="137" t="s">
        <v>2</v>
      </c>
      <c r="E3" s="138"/>
    </row>
    <row r="4" ht="19.15" customHeight="1" spans="1:5">
      <c r="A4" s="139" t="s">
        <v>1296</v>
      </c>
      <c r="B4" s="140" t="s">
        <v>1176</v>
      </c>
      <c r="C4" s="141" t="s">
        <v>1297</v>
      </c>
      <c r="D4" s="141"/>
      <c r="E4" s="138"/>
    </row>
    <row r="5" ht="55.15" customHeight="1" spans="1:5">
      <c r="A5" s="139"/>
      <c r="B5" s="140"/>
      <c r="C5" s="142" t="s">
        <v>1298</v>
      </c>
      <c r="D5" s="143" t="s">
        <v>1299</v>
      </c>
      <c r="E5" s="144"/>
    </row>
    <row r="6" ht="32.45" customHeight="1" spans="1:5">
      <c r="A6" s="145" t="s">
        <v>1173</v>
      </c>
      <c r="B6" s="146">
        <v>0</v>
      </c>
      <c r="C6" s="146"/>
      <c r="D6" s="146"/>
      <c r="E6" s="147"/>
    </row>
    <row r="7" ht="32.45" customHeight="1" spans="1:5">
      <c r="A7" s="145"/>
      <c r="B7" s="146"/>
      <c r="C7" s="146"/>
      <c r="D7" s="146"/>
      <c r="E7" s="147"/>
    </row>
    <row r="8" ht="9.75" customHeight="1" spans="1:5">
      <c r="A8" s="145"/>
      <c r="B8" s="146"/>
      <c r="C8" s="146"/>
      <c r="D8" s="146"/>
      <c r="E8" s="147"/>
    </row>
    <row r="9" ht="9.75" customHeight="1" spans="1:5">
      <c r="A9" s="145"/>
      <c r="B9" s="146"/>
      <c r="C9" s="146"/>
      <c r="D9" s="146"/>
      <c r="E9" s="147"/>
    </row>
    <row r="10" ht="9.75" customHeight="1" spans="1:5">
      <c r="A10" s="145"/>
      <c r="B10" s="146"/>
      <c r="C10" s="146"/>
      <c r="D10" s="146"/>
      <c r="E10" s="147"/>
    </row>
    <row r="11" ht="9.75" customHeight="1" spans="1:5">
      <c r="A11" s="145"/>
      <c r="B11" s="146"/>
      <c r="C11" s="146"/>
      <c r="D11" s="146"/>
      <c r="E11" s="147"/>
    </row>
    <row r="12" ht="9.75" customHeight="1" spans="1:5">
      <c r="A12" s="145"/>
      <c r="B12" s="146"/>
      <c r="C12" s="146"/>
      <c r="D12" s="146"/>
      <c r="E12" s="147"/>
    </row>
    <row r="13" ht="9.75" customHeight="1" spans="1:5">
      <c r="A13" s="145"/>
      <c r="B13" s="146"/>
      <c r="C13" s="146"/>
      <c r="D13" s="146"/>
      <c r="E13" s="147"/>
    </row>
    <row r="14" ht="9.75" customHeight="1" spans="1:5">
      <c r="A14" s="145"/>
      <c r="B14" s="146"/>
      <c r="C14" s="146"/>
      <c r="D14" s="146"/>
      <c r="E14" s="147"/>
    </row>
    <row r="15" ht="32.45" customHeight="1" spans="1:5">
      <c r="A15" s="145"/>
      <c r="B15" s="146"/>
      <c r="C15" s="146"/>
      <c r="D15" s="146"/>
      <c r="E15" s="147"/>
    </row>
    <row r="16" ht="32.45" customHeight="1" spans="1:5">
      <c r="A16" s="145"/>
      <c r="B16" s="146"/>
      <c r="C16" s="146"/>
      <c r="D16" s="146"/>
      <c r="E16" s="147"/>
    </row>
    <row r="17" ht="32.45" customHeight="1" spans="1:5">
      <c r="A17" s="145"/>
      <c r="B17" s="146"/>
      <c r="C17" s="146"/>
      <c r="D17" s="146"/>
      <c r="E17" s="147"/>
    </row>
    <row r="18" ht="32.45" customHeight="1" spans="1:5">
      <c r="A18" s="145"/>
      <c r="B18" s="146"/>
      <c r="C18" s="146"/>
      <c r="D18" s="146"/>
      <c r="E18" s="147"/>
    </row>
    <row r="19" ht="32.45" customHeight="1" spans="1:5">
      <c r="A19" s="145"/>
      <c r="B19" s="146"/>
      <c r="C19" s="146"/>
      <c r="D19" s="146"/>
      <c r="E19" s="147"/>
    </row>
    <row r="20" ht="32.45" customHeight="1" spans="1:5">
      <c r="A20" s="145"/>
      <c r="B20" s="146"/>
      <c r="C20" s="146"/>
      <c r="D20" s="146"/>
      <c r="E20" s="147"/>
    </row>
    <row r="21" ht="32.45" customHeight="1" spans="1:5">
      <c r="A21" s="145"/>
      <c r="B21" s="146"/>
      <c r="C21" s="146"/>
      <c r="D21" s="146"/>
      <c r="E21" s="147"/>
    </row>
    <row r="22" ht="32.45" customHeight="1" spans="1:6">
      <c r="A22" s="148" t="s">
        <v>1176</v>
      </c>
      <c r="B22" s="149"/>
      <c r="C22" s="149"/>
      <c r="D22" s="149"/>
      <c r="E22" s="147"/>
      <c r="F22" s="150"/>
    </row>
    <row r="23" spans="1:5">
      <c r="A23" s="151" t="s">
        <v>1300</v>
      </c>
      <c r="B23" s="151"/>
      <c r="C23" s="151"/>
      <c r="D23" s="151"/>
      <c r="E23" s="152"/>
    </row>
    <row r="24" spans="1:5">
      <c r="A24" s="153"/>
      <c r="B24" s="153"/>
      <c r="C24" s="153"/>
      <c r="D24" s="153"/>
      <c r="E24" s="152"/>
    </row>
    <row r="25" spans="2:4">
      <c r="B25" s="154"/>
      <c r="C25" s="154"/>
      <c r="D25" s="154"/>
    </row>
    <row r="26" spans="2:4">
      <c r="B26" s="154"/>
      <c r="C26" s="154"/>
      <c r="D26" s="154"/>
    </row>
    <row r="27" spans="2:4">
      <c r="B27" s="154"/>
      <c r="C27" s="154"/>
      <c r="D27" s="154"/>
    </row>
    <row r="28" spans="2:4">
      <c r="B28" s="154"/>
      <c r="C28" s="154"/>
      <c r="D28" s="154"/>
    </row>
    <row r="29" spans="2:4">
      <c r="B29" s="154"/>
      <c r="C29" s="154"/>
      <c r="D29" s="154"/>
    </row>
    <row r="30" spans="2:4">
      <c r="B30" s="154"/>
      <c r="C30" s="154"/>
      <c r="D30" s="154"/>
    </row>
    <row r="31" spans="2:4">
      <c r="B31" s="154"/>
      <c r="C31" s="154"/>
      <c r="D31" s="154"/>
    </row>
    <row r="32" spans="2:4">
      <c r="B32" s="154"/>
      <c r="C32" s="154"/>
      <c r="D32" s="154"/>
    </row>
    <row r="33" spans="2:4">
      <c r="B33" s="154"/>
      <c r="C33" s="154"/>
      <c r="D33" s="154"/>
    </row>
    <row r="34" spans="2:4">
      <c r="B34" s="154"/>
      <c r="C34" s="154"/>
      <c r="D34" s="154"/>
    </row>
    <row r="35" spans="2:4">
      <c r="B35" s="154"/>
      <c r="C35" s="154"/>
      <c r="D35" s="154"/>
    </row>
    <row r="36" spans="2:4">
      <c r="B36" s="154"/>
      <c r="C36" s="154"/>
      <c r="D36" s="154"/>
    </row>
    <row r="37" spans="2:4">
      <c r="B37" s="154"/>
      <c r="C37" s="154"/>
      <c r="D37" s="154"/>
    </row>
    <row r="38" spans="2:4">
      <c r="B38" s="154"/>
      <c r="C38" s="154"/>
      <c r="D38" s="154"/>
    </row>
    <row r="39" spans="2:4">
      <c r="B39" s="154"/>
      <c r="C39" s="154"/>
      <c r="D39" s="154"/>
    </row>
    <row r="40" spans="2:4">
      <c r="B40" s="154"/>
      <c r="C40" s="154"/>
      <c r="D40" s="154"/>
    </row>
    <row r="41" spans="2:4">
      <c r="B41" s="154"/>
      <c r="C41" s="154"/>
      <c r="D41" s="154"/>
    </row>
    <row r="42" spans="2:4">
      <c r="B42" s="154"/>
      <c r="C42" s="154"/>
      <c r="D42" s="154"/>
    </row>
    <row r="43" spans="2:4">
      <c r="B43" s="154"/>
      <c r="C43" s="154"/>
      <c r="D43" s="154"/>
    </row>
    <row r="44" spans="2:4">
      <c r="B44" s="154"/>
      <c r="C44" s="154"/>
      <c r="D44" s="154"/>
    </row>
  </sheetData>
  <mergeCells count="5">
    <mergeCell ref="A2:D2"/>
    <mergeCell ref="C4:D4"/>
    <mergeCell ref="A4:A5"/>
    <mergeCell ref="B4:B5"/>
    <mergeCell ref="A23:D24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opLeftCell="A4" workbookViewId="0">
      <selection activeCell="C10" sqref="C10"/>
    </sheetView>
  </sheetViews>
  <sheetFormatPr defaultColWidth="9" defaultRowHeight="14.25" outlineLevelCol="5"/>
  <cols>
    <col min="1" max="1" width="31.25" style="66" customWidth="1"/>
    <col min="2" max="2" width="14.625" style="66" customWidth="1"/>
    <col min="3" max="3" width="11.75" style="67" customWidth="1"/>
    <col min="4" max="4" width="11.375" style="67" customWidth="1"/>
    <col min="5" max="5" width="14.25" style="67" customWidth="1"/>
    <col min="6" max="6" width="6.75" style="66" hidden="1" customWidth="1"/>
    <col min="7" max="16384" width="9" style="66"/>
  </cols>
  <sheetData>
    <row r="1" s="66" customFormat="1" ht="17.25" customHeight="1" spans="1:6">
      <c r="A1" s="68" t="s">
        <v>1301</v>
      </c>
      <c r="B1" s="111"/>
      <c r="C1" s="112"/>
      <c r="D1" s="112"/>
      <c r="E1" s="112"/>
      <c r="F1" s="113"/>
    </row>
    <row r="2" s="66" customFormat="1" ht="36" customHeight="1" spans="1:6">
      <c r="A2" s="114" t="s">
        <v>1302</v>
      </c>
      <c r="B2" s="114"/>
      <c r="C2" s="114"/>
      <c r="D2" s="114"/>
      <c r="E2" s="114"/>
      <c r="F2" s="114"/>
    </row>
    <row r="3" s="66" customFormat="1" ht="22.5" customHeight="1" spans="1:5">
      <c r="A3" s="115"/>
      <c r="B3" s="115"/>
      <c r="C3" s="116"/>
      <c r="D3" s="116"/>
      <c r="E3" s="117" t="s">
        <v>2</v>
      </c>
    </row>
    <row r="4" s="65" customFormat="1" ht="30.75" customHeight="1" spans="1:6">
      <c r="A4" s="118" t="s">
        <v>3</v>
      </c>
      <c r="B4" s="118" t="s">
        <v>1303</v>
      </c>
      <c r="C4" s="91" t="s">
        <v>6</v>
      </c>
      <c r="D4" s="92"/>
      <c r="E4" s="93"/>
      <c r="F4" s="94">
        <v>2023</v>
      </c>
    </row>
    <row r="5" s="65" customFormat="1" ht="24" customHeight="1" spans="1:6">
      <c r="A5" s="119"/>
      <c r="B5" s="119"/>
      <c r="C5" s="96" t="s">
        <v>7</v>
      </c>
      <c r="D5" s="96" t="s">
        <v>1304</v>
      </c>
      <c r="E5" s="96" t="s">
        <v>9</v>
      </c>
      <c r="F5" s="97"/>
    </row>
    <row r="6" s="65" customFormat="1" ht="39.95" customHeight="1" spans="1:6">
      <c r="A6" s="120" t="s">
        <v>1305</v>
      </c>
      <c r="B6" s="98">
        <f t="shared" ref="B6:F6" si="0">SUM(B7:B9)</f>
        <v>12008</v>
      </c>
      <c r="C6" s="121">
        <f t="shared" si="0"/>
        <v>14954</v>
      </c>
      <c r="D6" s="99">
        <f t="shared" ref="D6:D17" si="1">C6/B6*100</f>
        <v>124.533644237175</v>
      </c>
      <c r="E6" s="99">
        <f t="shared" ref="E6:E17" si="2">(C6-F6)/F6*100</f>
        <v>22.0037529574937</v>
      </c>
      <c r="F6" s="122">
        <f t="shared" si="0"/>
        <v>12257</v>
      </c>
    </row>
    <row r="7" s="65" customFormat="1" ht="39.95" customHeight="1" spans="1:6">
      <c r="A7" s="123" t="s">
        <v>1306</v>
      </c>
      <c r="B7" s="101">
        <v>1470</v>
      </c>
      <c r="C7" s="124">
        <v>1535</v>
      </c>
      <c r="D7" s="102">
        <f t="shared" si="1"/>
        <v>104.421768707483</v>
      </c>
      <c r="E7" s="102">
        <f t="shared" si="2"/>
        <v>6.37560637560638</v>
      </c>
      <c r="F7" s="125">
        <v>1443</v>
      </c>
    </row>
    <row r="8" s="65" customFormat="1" ht="39.95" customHeight="1" spans="1:6">
      <c r="A8" s="123" t="s">
        <v>1307</v>
      </c>
      <c r="B8" s="101">
        <v>6975</v>
      </c>
      <c r="C8" s="124">
        <v>5622</v>
      </c>
      <c r="D8" s="102">
        <f t="shared" si="1"/>
        <v>80.6021505376344</v>
      </c>
      <c r="E8" s="102">
        <f t="shared" si="2"/>
        <v>-8.82257541355822</v>
      </c>
      <c r="F8" s="125">
        <v>6166</v>
      </c>
    </row>
    <row r="9" s="65" customFormat="1" ht="39.95" customHeight="1" spans="1:6">
      <c r="A9" s="123" t="s">
        <v>1308</v>
      </c>
      <c r="B9" s="101">
        <v>3563</v>
      </c>
      <c r="C9" s="124">
        <v>7797</v>
      </c>
      <c r="D9" s="102">
        <f t="shared" si="1"/>
        <v>218.832444569183</v>
      </c>
      <c r="E9" s="102">
        <f t="shared" si="2"/>
        <v>67.749569707401</v>
      </c>
      <c r="F9" s="125">
        <v>4648</v>
      </c>
    </row>
    <row r="10" s="109" customFormat="1" ht="39.95" customHeight="1" spans="1:6">
      <c r="A10" s="120" t="s">
        <v>1309</v>
      </c>
      <c r="B10" s="126">
        <f t="shared" ref="B10:F10" si="3">SUM(B11:B13)</f>
        <v>46549</v>
      </c>
      <c r="C10" s="121">
        <f t="shared" si="3"/>
        <v>47801</v>
      </c>
      <c r="D10" s="99">
        <f t="shared" si="1"/>
        <v>102.689638875164</v>
      </c>
      <c r="E10" s="99">
        <f t="shared" si="2"/>
        <v>14.6142041912435</v>
      </c>
      <c r="F10" s="127">
        <f t="shared" si="3"/>
        <v>41706</v>
      </c>
    </row>
    <row r="11" s="109" customFormat="1" ht="39.95" customHeight="1" spans="1:6">
      <c r="A11" s="123" t="s">
        <v>1306</v>
      </c>
      <c r="B11" s="128">
        <v>22449</v>
      </c>
      <c r="C11" s="124">
        <v>23780</v>
      </c>
      <c r="D11" s="102">
        <f t="shared" si="1"/>
        <v>105.928994610005</v>
      </c>
      <c r="E11" s="102">
        <f t="shared" si="2"/>
        <v>-5.93354430379747</v>
      </c>
      <c r="F11" s="125">
        <v>25280</v>
      </c>
    </row>
    <row r="12" s="109" customFormat="1" ht="39.95" customHeight="1" spans="1:6">
      <c r="A12" s="123" t="s">
        <v>1307</v>
      </c>
      <c r="B12" s="128">
        <v>23000</v>
      </c>
      <c r="C12" s="124">
        <v>23000</v>
      </c>
      <c r="D12" s="102">
        <f t="shared" si="1"/>
        <v>100</v>
      </c>
      <c r="E12" s="102">
        <f t="shared" si="2"/>
        <v>53.3333333333333</v>
      </c>
      <c r="F12" s="125">
        <v>15000</v>
      </c>
    </row>
    <row r="13" s="109" customFormat="1" ht="39.95" customHeight="1" spans="1:6">
      <c r="A13" s="77" t="s">
        <v>1308</v>
      </c>
      <c r="B13" s="128">
        <v>1100</v>
      </c>
      <c r="C13" s="101">
        <v>1021</v>
      </c>
      <c r="D13" s="102">
        <f t="shared" si="1"/>
        <v>92.8181818181818</v>
      </c>
      <c r="E13" s="102">
        <f t="shared" si="2"/>
        <v>-28.4011220196353</v>
      </c>
      <c r="F13" s="129">
        <v>1426</v>
      </c>
    </row>
    <row r="14" s="110" customFormat="1" ht="39.95" customHeight="1" spans="1:6">
      <c r="A14" s="130" t="s">
        <v>1310</v>
      </c>
      <c r="B14" s="75">
        <f t="shared" ref="B14:F14" si="4">SUM(B15:B17)</f>
        <v>58557</v>
      </c>
      <c r="C14" s="98">
        <f t="shared" si="4"/>
        <v>62755</v>
      </c>
      <c r="D14" s="99">
        <f t="shared" si="1"/>
        <v>107.169083115597</v>
      </c>
      <c r="E14" s="99">
        <f t="shared" si="2"/>
        <v>16.2926449604359</v>
      </c>
      <c r="F14" s="122">
        <f t="shared" si="4"/>
        <v>53963</v>
      </c>
    </row>
    <row r="15" s="65" customFormat="1" ht="39.95" customHeight="1" spans="1:6">
      <c r="A15" s="77" t="s">
        <v>1306</v>
      </c>
      <c r="B15" s="78">
        <v>23919</v>
      </c>
      <c r="C15" s="101">
        <v>25315</v>
      </c>
      <c r="D15" s="102">
        <f t="shared" si="1"/>
        <v>105.836364396505</v>
      </c>
      <c r="E15" s="102">
        <f t="shared" si="2"/>
        <v>-5.26886951315346</v>
      </c>
      <c r="F15" s="129">
        <v>26723</v>
      </c>
    </row>
    <row r="16" s="65" customFormat="1" ht="39.95" customHeight="1" spans="1:6">
      <c r="A16" s="77" t="s">
        <v>1307</v>
      </c>
      <c r="B16" s="78">
        <v>29975</v>
      </c>
      <c r="C16" s="101">
        <v>28622</v>
      </c>
      <c r="D16" s="102">
        <f t="shared" si="1"/>
        <v>95.4862385321101</v>
      </c>
      <c r="E16" s="102">
        <f t="shared" si="2"/>
        <v>35.2263063403572</v>
      </c>
      <c r="F16" s="129">
        <v>21166</v>
      </c>
    </row>
    <row r="17" s="65" customFormat="1" ht="39.95" customHeight="1" spans="1:6">
      <c r="A17" s="77" t="s">
        <v>1308</v>
      </c>
      <c r="B17" s="78">
        <v>4663</v>
      </c>
      <c r="C17" s="101">
        <v>8818</v>
      </c>
      <c r="D17" s="102">
        <f t="shared" si="1"/>
        <v>189.105725927514</v>
      </c>
      <c r="E17" s="102">
        <f t="shared" si="2"/>
        <v>45.1761606848864</v>
      </c>
      <c r="F17" s="129">
        <v>6074</v>
      </c>
    </row>
  </sheetData>
  <mergeCells count="5">
    <mergeCell ref="A2:F2"/>
    <mergeCell ref="C4:E4"/>
    <mergeCell ref="A4:A5"/>
    <mergeCell ref="B4:B5"/>
    <mergeCell ref="F4:F5"/>
  </mergeCells>
  <pageMargins left="0.629861111111111" right="0.472222222222222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0"/>
  <sheetViews>
    <sheetView topLeftCell="A12" workbookViewId="0">
      <selection activeCell="D23" sqref="D23"/>
    </sheetView>
  </sheetViews>
  <sheetFormatPr defaultColWidth="9" defaultRowHeight="13.5" outlineLevelCol="5"/>
  <cols>
    <col min="1" max="1" width="28.75" style="224" customWidth="1"/>
    <col min="2" max="2" width="16.25" style="224" customWidth="1"/>
    <col min="3" max="4" width="13.875" style="321" customWidth="1"/>
    <col min="5" max="5" width="15.625" style="321" customWidth="1"/>
    <col min="6" max="6" width="14.25" style="224" hidden="1" customWidth="1"/>
    <col min="7" max="16384" width="9" style="224"/>
  </cols>
  <sheetData>
    <row r="1" ht="16.5" customHeight="1" spans="1:6">
      <c r="A1" s="1" t="s">
        <v>42</v>
      </c>
      <c r="B1" s="225"/>
      <c r="C1" s="322"/>
      <c r="D1" s="322"/>
      <c r="E1" s="322"/>
      <c r="F1" s="225"/>
    </row>
    <row r="2" ht="27" spans="1:6">
      <c r="A2" s="226" t="s">
        <v>43</v>
      </c>
      <c r="B2" s="226"/>
      <c r="C2" s="226"/>
      <c r="D2" s="226"/>
      <c r="E2" s="226"/>
      <c r="F2" s="226"/>
    </row>
    <row r="3" ht="27" spans="1:6">
      <c r="A3" s="228"/>
      <c r="B3" s="225"/>
      <c r="C3" s="322"/>
      <c r="D3" s="322"/>
      <c r="E3" s="323" t="s">
        <v>2</v>
      </c>
      <c r="F3" s="323"/>
    </row>
    <row r="4" ht="29.25" customHeight="1" spans="1:6">
      <c r="A4" s="16" t="s">
        <v>3</v>
      </c>
      <c r="B4" s="16" t="s">
        <v>44</v>
      </c>
      <c r="C4" s="324" t="s">
        <v>45</v>
      </c>
      <c r="D4" s="325"/>
      <c r="E4" s="326"/>
      <c r="F4" s="327" t="s">
        <v>46</v>
      </c>
    </row>
    <row r="5" ht="25.5" customHeight="1" spans="1:6">
      <c r="A5" s="16"/>
      <c r="B5" s="16"/>
      <c r="C5" s="328" t="s">
        <v>7</v>
      </c>
      <c r="D5" s="328" t="s">
        <v>47</v>
      </c>
      <c r="E5" s="328" t="s">
        <v>48</v>
      </c>
      <c r="F5" s="327"/>
    </row>
    <row r="6" ht="18.95" customHeight="1" spans="1:6">
      <c r="A6" s="329" t="s">
        <v>49</v>
      </c>
      <c r="B6" s="9">
        <v>50135</v>
      </c>
      <c r="C6" s="9">
        <v>54782</v>
      </c>
      <c r="D6" s="237">
        <f t="shared" ref="D6:D19" si="0">C6/B6*100</f>
        <v>109.268973770819</v>
      </c>
      <c r="E6" s="237">
        <f t="shared" ref="E6:E23" si="1">(C6-F6)/F6*100</f>
        <v>-30.9702620967742</v>
      </c>
      <c r="F6" s="9">
        <v>79360</v>
      </c>
    </row>
    <row r="7" ht="18.95" customHeight="1" spans="1:6">
      <c r="A7" s="329" t="s">
        <v>50</v>
      </c>
      <c r="B7" s="9">
        <v>80</v>
      </c>
      <c r="C7" s="9">
        <v>101</v>
      </c>
      <c r="D7" s="237">
        <f t="shared" si="0"/>
        <v>126.25</v>
      </c>
      <c r="E7" s="237">
        <f t="shared" si="1"/>
        <v>-87.7278250303767</v>
      </c>
      <c r="F7" s="9">
        <v>823</v>
      </c>
    </row>
    <row r="8" ht="18.95" customHeight="1" spans="1:6">
      <c r="A8" s="329" t="s">
        <v>51</v>
      </c>
      <c r="B8" s="9">
        <v>11951</v>
      </c>
      <c r="C8" s="9">
        <v>12674</v>
      </c>
      <c r="D8" s="237">
        <f t="shared" si="0"/>
        <v>106.049702953728</v>
      </c>
      <c r="E8" s="237">
        <f t="shared" si="1"/>
        <v>-21.9244748352122</v>
      </c>
      <c r="F8" s="9">
        <v>16233</v>
      </c>
    </row>
    <row r="9" ht="18.95" customHeight="1" spans="1:6">
      <c r="A9" s="329" t="s">
        <v>52</v>
      </c>
      <c r="B9" s="9">
        <v>124000</v>
      </c>
      <c r="C9" s="330">
        <v>123290</v>
      </c>
      <c r="D9" s="237">
        <f t="shared" si="0"/>
        <v>99.4274193548387</v>
      </c>
      <c r="E9" s="237">
        <f t="shared" si="1"/>
        <v>1.85888962326504</v>
      </c>
      <c r="F9" s="9">
        <v>121040</v>
      </c>
    </row>
    <row r="10" ht="18.95" customHeight="1" spans="1:6">
      <c r="A10" s="329" t="s">
        <v>53</v>
      </c>
      <c r="B10" s="9">
        <v>1381</v>
      </c>
      <c r="C10" s="9">
        <v>1200</v>
      </c>
      <c r="D10" s="237">
        <f t="shared" si="0"/>
        <v>86.8935553946416</v>
      </c>
      <c r="E10" s="237">
        <f t="shared" si="1"/>
        <v>-40.4466501240695</v>
      </c>
      <c r="F10" s="9">
        <v>2015</v>
      </c>
    </row>
    <row r="11" ht="18.95" customHeight="1" spans="1:6">
      <c r="A11" s="329" t="s">
        <v>54</v>
      </c>
      <c r="B11" s="9">
        <v>1375</v>
      </c>
      <c r="C11" s="9">
        <v>1700</v>
      </c>
      <c r="D11" s="237">
        <f t="shared" si="0"/>
        <v>123.636363636364</v>
      </c>
      <c r="E11" s="237">
        <f t="shared" si="1"/>
        <v>-28.3305227655987</v>
      </c>
      <c r="F11" s="9">
        <v>2372</v>
      </c>
    </row>
    <row r="12" ht="18.95" customHeight="1" spans="1:6">
      <c r="A12" s="329" t="s">
        <v>55</v>
      </c>
      <c r="B12" s="9">
        <v>101348</v>
      </c>
      <c r="C12" s="9">
        <v>110236</v>
      </c>
      <c r="D12" s="237">
        <f t="shared" si="0"/>
        <v>108.769783320835</v>
      </c>
      <c r="E12" s="237">
        <f t="shared" si="1"/>
        <v>-13.8437971379221</v>
      </c>
      <c r="F12" s="9">
        <v>127949</v>
      </c>
    </row>
    <row r="13" ht="18.95" customHeight="1" spans="1:6">
      <c r="A13" s="329" t="s">
        <v>56</v>
      </c>
      <c r="B13" s="9">
        <v>50792</v>
      </c>
      <c r="C13" s="9">
        <v>46568</v>
      </c>
      <c r="D13" s="237">
        <f t="shared" si="0"/>
        <v>91.6837297212159</v>
      </c>
      <c r="E13" s="237">
        <f t="shared" si="1"/>
        <v>-25.2915790993535</v>
      </c>
      <c r="F13" s="9">
        <v>62333</v>
      </c>
    </row>
    <row r="14" ht="18.95" customHeight="1" spans="1:6">
      <c r="A14" s="329" t="s">
        <v>57</v>
      </c>
      <c r="B14" s="9">
        <v>946</v>
      </c>
      <c r="C14" s="9">
        <v>905</v>
      </c>
      <c r="D14" s="237">
        <f t="shared" si="0"/>
        <v>95.6659619450317</v>
      </c>
      <c r="E14" s="237">
        <f t="shared" si="1"/>
        <v>-68.75</v>
      </c>
      <c r="F14" s="9">
        <v>2896</v>
      </c>
    </row>
    <row r="15" ht="18.95" customHeight="1" spans="1:6">
      <c r="A15" s="329" t="s">
        <v>58</v>
      </c>
      <c r="B15" s="9">
        <v>43280</v>
      </c>
      <c r="C15" s="9">
        <v>33429</v>
      </c>
      <c r="D15" s="237">
        <f t="shared" si="0"/>
        <v>77.238909426987</v>
      </c>
      <c r="E15" s="237">
        <f t="shared" si="1"/>
        <v>-8.92521454842664</v>
      </c>
      <c r="F15" s="9">
        <v>36705</v>
      </c>
    </row>
    <row r="16" ht="18.95" customHeight="1" spans="1:6">
      <c r="A16" s="329" t="s">
        <v>59</v>
      </c>
      <c r="B16" s="9">
        <f>11577-2500</f>
        <v>9077</v>
      </c>
      <c r="C16" s="9">
        <v>13399</v>
      </c>
      <c r="D16" s="237">
        <f t="shared" si="0"/>
        <v>147.614850721604</v>
      </c>
      <c r="E16" s="237">
        <f t="shared" si="1"/>
        <v>0.119554658895614</v>
      </c>
      <c r="F16" s="9">
        <v>13383</v>
      </c>
    </row>
    <row r="17" ht="18.95" customHeight="1" spans="1:6">
      <c r="A17" s="329" t="s">
        <v>60</v>
      </c>
      <c r="B17" s="9"/>
      <c r="C17" s="9"/>
      <c r="D17" s="237"/>
      <c r="E17" s="237">
        <f t="shared" si="1"/>
        <v>-100</v>
      </c>
      <c r="F17" s="9">
        <v>62</v>
      </c>
    </row>
    <row r="18" ht="18.95" customHeight="1" spans="1:6">
      <c r="A18" s="329" t="s">
        <v>61</v>
      </c>
      <c r="B18" s="9">
        <v>2561</v>
      </c>
      <c r="C18" s="9">
        <v>2638</v>
      </c>
      <c r="D18" s="237">
        <f t="shared" si="0"/>
        <v>103.006638032019</v>
      </c>
      <c r="E18" s="237">
        <f t="shared" si="1"/>
        <v>-56.1429758935993</v>
      </c>
      <c r="F18" s="9">
        <v>6015</v>
      </c>
    </row>
    <row r="19" ht="18.95" customHeight="1" spans="1:6">
      <c r="A19" s="329" t="s">
        <v>62</v>
      </c>
      <c r="B19" s="9">
        <v>2098</v>
      </c>
      <c r="C19" s="9">
        <v>1034</v>
      </c>
      <c r="D19" s="237">
        <f t="shared" si="0"/>
        <v>49.2850333651096</v>
      </c>
      <c r="E19" s="237">
        <f t="shared" si="1"/>
        <v>-22.5468164794007</v>
      </c>
      <c r="F19" s="9">
        <v>1335</v>
      </c>
    </row>
    <row r="20" ht="18.95" customHeight="1" spans="1:6">
      <c r="A20" s="329" t="s">
        <v>63</v>
      </c>
      <c r="B20" s="9">
        <v>29</v>
      </c>
      <c r="C20" s="9">
        <v>32</v>
      </c>
      <c r="D20" s="237">
        <f t="shared" ref="D20:D23" si="2">C20/B20*100</f>
        <v>110.344827586207</v>
      </c>
      <c r="E20" s="237">
        <f t="shared" si="1"/>
        <v>-85.2534562211981</v>
      </c>
      <c r="F20" s="9">
        <v>217</v>
      </c>
    </row>
    <row r="21" ht="18.95" customHeight="1" spans="1:6">
      <c r="A21" s="329" t="s">
        <v>64</v>
      </c>
      <c r="B21" s="9">
        <v>683</v>
      </c>
      <c r="C21" s="9">
        <v>737</v>
      </c>
      <c r="D21" s="237">
        <f t="shared" si="2"/>
        <v>107.906295754026</v>
      </c>
      <c r="E21" s="237">
        <f t="shared" si="1"/>
        <v>0</v>
      </c>
      <c r="F21" s="9">
        <v>737</v>
      </c>
    </row>
    <row r="22" ht="18.95" customHeight="1" spans="1:6">
      <c r="A22" s="329" t="s">
        <v>65</v>
      </c>
      <c r="B22" s="9">
        <v>1352</v>
      </c>
      <c r="C22" s="9">
        <v>1754</v>
      </c>
      <c r="D22" s="237">
        <f t="shared" si="2"/>
        <v>129.733727810651</v>
      </c>
      <c r="E22" s="237">
        <f t="shared" si="1"/>
        <v>-13.6811023622047</v>
      </c>
      <c r="F22" s="9">
        <v>2032</v>
      </c>
    </row>
    <row r="23" ht="18.95" customHeight="1" spans="1:6">
      <c r="A23" s="329" t="s">
        <v>66</v>
      </c>
      <c r="B23" s="9">
        <v>10307</v>
      </c>
      <c r="C23" s="330">
        <v>12500</v>
      </c>
      <c r="D23" s="237">
        <f t="shared" si="2"/>
        <v>121.27680217328</v>
      </c>
      <c r="E23" s="237">
        <f t="shared" si="1"/>
        <v>-23.6874236874237</v>
      </c>
      <c r="F23" s="9">
        <v>16380</v>
      </c>
    </row>
    <row r="24" ht="18.95" customHeight="1" spans="1:6">
      <c r="A24" s="329" t="s">
        <v>67</v>
      </c>
      <c r="B24" s="9"/>
      <c r="C24" s="9"/>
      <c r="D24" s="237"/>
      <c r="E24" s="237"/>
      <c r="F24" s="9">
        <v>100</v>
      </c>
    </row>
    <row r="25" ht="18.95" customHeight="1" spans="1:6">
      <c r="A25" s="329" t="s">
        <v>68</v>
      </c>
      <c r="B25" s="9">
        <v>1821</v>
      </c>
      <c r="C25" s="9">
        <v>1977</v>
      </c>
      <c r="D25" s="237">
        <f t="shared" ref="D25:D31" si="3">C25/B25*100</f>
        <v>108.566721581549</v>
      </c>
      <c r="E25" s="237">
        <f t="shared" ref="E25:E31" si="4">(C25-F25)/F25*100</f>
        <v>5.3276505061268</v>
      </c>
      <c r="F25" s="9">
        <v>1877</v>
      </c>
    </row>
    <row r="26" ht="18.95" customHeight="1" spans="1:6">
      <c r="A26" s="329" t="s">
        <v>69</v>
      </c>
      <c r="B26" s="9"/>
      <c r="C26" s="9"/>
      <c r="D26" s="237"/>
      <c r="E26" s="237"/>
      <c r="F26" s="360" t="s">
        <v>70</v>
      </c>
    </row>
    <row r="27" ht="18.95" customHeight="1" spans="1:6">
      <c r="A27" s="329" t="s">
        <v>71</v>
      </c>
      <c r="B27" s="9">
        <v>1796</v>
      </c>
      <c r="C27" s="9">
        <v>1796</v>
      </c>
      <c r="D27" s="237">
        <f t="shared" si="3"/>
        <v>100</v>
      </c>
      <c r="E27" s="237">
        <f t="shared" si="4"/>
        <v>-1.8042646254784</v>
      </c>
      <c r="F27" s="9">
        <v>1829</v>
      </c>
    </row>
    <row r="28" ht="18" customHeight="1" spans="1:6">
      <c r="A28" s="331" t="s">
        <v>72</v>
      </c>
      <c r="B28" s="9"/>
      <c r="C28" s="9"/>
      <c r="D28" s="237"/>
      <c r="E28" s="237"/>
      <c r="F28" s="360" t="s">
        <v>70</v>
      </c>
    </row>
    <row r="29" ht="18.95" customHeight="1" spans="1:6">
      <c r="A29" s="332" t="s">
        <v>73</v>
      </c>
      <c r="B29" s="253">
        <f>SUM(B6:B28)</f>
        <v>415012</v>
      </c>
      <c r="C29" s="253">
        <f>SUM(C6:C28)</f>
        <v>420752</v>
      </c>
      <c r="D29" s="245">
        <f t="shared" si="3"/>
        <v>101.383092537083</v>
      </c>
      <c r="E29" s="245">
        <f t="shared" si="4"/>
        <v>-15.1184301573756</v>
      </c>
      <c r="F29" s="256">
        <v>495693</v>
      </c>
    </row>
    <row r="30" ht="18.95" customHeight="1" spans="1:6">
      <c r="A30" s="247" t="s">
        <v>74</v>
      </c>
      <c r="B30" s="253">
        <f>SUM(B31:B35)</f>
        <v>273262</v>
      </c>
      <c r="C30" s="253">
        <f>SUM(C31:C35)</f>
        <v>275512</v>
      </c>
      <c r="D30" s="245">
        <f t="shared" si="3"/>
        <v>100.82338561527</v>
      </c>
      <c r="E30" s="245">
        <f t="shared" si="4"/>
        <v>-0.680247585607735</v>
      </c>
      <c r="F30" s="256">
        <v>277399</v>
      </c>
    </row>
    <row r="31" ht="18.95" customHeight="1" spans="1:6">
      <c r="A31" s="248" t="s">
        <v>75</v>
      </c>
      <c r="B31" s="9">
        <v>265000</v>
      </c>
      <c r="C31" s="9">
        <v>270112</v>
      </c>
      <c r="D31" s="237">
        <f t="shared" si="3"/>
        <v>101.929056603774</v>
      </c>
      <c r="E31" s="237">
        <f t="shared" si="4"/>
        <v>2.88530759473903</v>
      </c>
      <c r="F31" s="9">
        <v>262537</v>
      </c>
    </row>
    <row r="32" ht="18.95" customHeight="1" spans="1:6">
      <c r="A32" s="248" t="s">
        <v>76</v>
      </c>
      <c r="B32" s="9"/>
      <c r="C32" s="9"/>
      <c r="D32" s="237"/>
      <c r="E32" s="237"/>
      <c r="F32" s="9"/>
    </row>
    <row r="33" ht="18.95" customHeight="1" spans="1:6">
      <c r="A33" s="248" t="s">
        <v>77</v>
      </c>
      <c r="B33" s="9"/>
      <c r="C33" s="9"/>
      <c r="D33" s="237"/>
      <c r="E33" s="237"/>
      <c r="F33" s="9"/>
    </row>
    <row r="34" ht="18.95" customHeight="1" spans="1:6">
      <c r="A34" s="248" t="s">
        <v>78</v>
      </c>
      <c r="B34" s="9">
        <v>2862</v>
      </c>
      <c r="C34" s="9"/>
      <c r="D34" s="237"/>
      <c r="E34" s="237"/>
      <c r="F34" s="9">
        <v>2862</v>
      </c>
    </row>
    <row r="35" ht="18.95" customHeight="1" spans="1:6">
      <c r="A35" s="248" t="s">
        <v>79</v>
      </c>
      <c r="B35" s="9">
        <v>5400</v>
      </c>
      <c r="C35" s="9">
        <v>5400</v>
      </c>
      <c r="D35" s="237">
        <f>C35/B35*100</f>
        <v>100</v>
      </c>
      <c r="E35" s="237">
        <f>(C35-F35)/F35*100</f>
        <v>-55</v>
      </c>
      <c r="F35" s="9">
        <v>12000</v>
      </c>
    </row>
    <row r="36" ht="18.95" customHeight="1" spans="1:6">
      <c r="A36" s="249" t="s">
        <v>80</v>
      </c>
      <c r="B36" s="7">
        <v>35000</v>
      </c>
      <c r="C36" s="7">
        <v>44967</v>
      </c>
      <c r="D36" s="245">
        <f>C36/B36*100</f>
        <v>128.477142857143</v>
      </c>
      <c r="E36" s="245">
        <f>(C36-F36)/F36*100</f>
        <v>171.894707186277</v>
      </c>
      <c r="F36" s="7">
        <v>16538.387402</v>
      </c>
    </row>
    <row r="37" ht="18.95" customHeight="1" spans="1:6">
      <c r="A37" s="250" t="s">
        <v>81</v>
      </c>
      <c r="B37" s="253">
        <f>B36+B30+B29</f>
        <v>723274</v>
      </c>
      <c r="C37" s="253">
        <f>C36+C30+C29</f>
        <v>741231</v>
      </c>
      <c r="D37" s="245">
        <f>C37/B37*100</f>
        <v>102.482738215393</v>
      </c>
      <c r="E37" s="245">
        <f>(C37-F37)/F37*100</f>
        <v>-6.12937244743596</v>
      </c>
      <c r="F37" s="256">
        <v>789630.387402</v>
      </c>
    </row>
    <row r="38" spans="1:5">
      <c r="A38" s="333"/>
      <c r="B38" s="321"/>
      <c r="C38" s="307"/>
      <c r="D38" s="307"/>
      <c r="E38" s="307"/>
    </row>
    <row r="39" spans="1:5">
      <c r="A39" s="333"/>
      <c r="B39" s="321"/>
      <c r="C39" s="307"/>
      <c r="D39" s="307"/>
      <c r="E39" s="307"/>
    </row>
    <row r="40" spans="1:5">
      <c r="A40" s="333"/>
      <c r="B40" s="321"/>
      <c r="C40" s="307"/>
      <c r="D40" s="307"/>
      <c r="E40" s="307"/>
    </row>
    <row r="41" spans="1:5">
      <c r="A41" s="333"/>
      <c r="B41" s="321"/>
      <c r="C41" s="307"/>
      <c r="D41" s="307"/>
      <c r="E41" s="307"/>
    </row>
    <row r="42" spans="1:5">
      <c r="A42" s="333"/>
      <c r="B42" s="321"/>
      <c r="C42" s="307"/>
      <c r="D42" s="307"/>
      <c r="E42" s="307"/>
    </row>
    <row r="43" spans="1:5">
      <c r="A43" s="333"/>
      <c r="B43" s="321"/>
      <c r="C43" s="307"/>
      <c r="D43" s="307"/>
      <c r="E43" s="307"/>
    </row>
    <row r="44" spans="1:5">
      <c r="A44" s="333"/>
      <c r="B44" s="321"/>
      <c r="C44" s="307"/>
      <c r="D44" s="307"/>
      <c r="E44" s="307"/>
    </row>
    <row r="45" spans="1:5">
      <c r="A45" s="333"/>
      <c r="B45" s="321"/>
      <c r="C45" s="307"/>
      <c r="D45" s="307"/>
      <c r="E45" s="307"/>
    </row>
    <row r="46" spans="1:5">
      <c r="A46" s="333"/>
      <c r="B46" s="321"/>
      <c r="C46" s="307"/>
      <c r="D46" s="307"/>
      <c r="E46" s="307"/>
    </row>
    <row r="47" spans="1:5">
      <c r="A47" s="333"/>
      <c r="B47" s="321"/>
      <c r="C47" s="307"/>
      <c r="D47" s="307"/>
      <c r="E47" s="307"/>
    </row>
    <row r="48" spans="1:5">
      <c r="A48" s="333"/>
      <c r="B48" s="321"/>
      <c r="C48" s="307"/>
      <c r="D48" s="307"/>
      <c r="E48" s="307"/>
    </row>
    <row r="49" spans="1:5">
      <c r="A49" s="333"/>
      <c r="B49" s="321"/>
      <c r="C49" s="307"/>
      <c r="D49" s="307"/>
      <c r="E49" s="307"/>
    </row>
    <row r="50" spans="1:5">
      <c r="A50" s="333"/>
      <c r="B50" s="321"/>
      <c r="C50" s="307"/>
      <c r="D50" s="307"/>
      <c r="E50" s="307"/>
    </row>
    <row r="51" spans="1:5">
      <c r="A51" s="333"/>
      <c r="B51" s="321"/>
      <c r="C51" s="307"/>
      <c r="D51" s="307"/>
      <c r="E51" s="307"/>
    </row>
    <row r="52" spans="1:5">
      <c r="A52" s="333"/>
      <c r="B52" s="321"/>
      <c r="C52" s="307"/>
      <c r="D52" s="307"/>
      <c r="E52" s="307"/>
    </row>
    <row r="53" spans="1:5">
      <c r="A53" s="333"/>
      <c r="B53" s="321"/>
      <c r="C53" s="307"/>
      <c r="D53" s="307"/>
      <c r="E53" s="307"/>
    </row>
    <row r="54" spans="1:5">
      <c r="A54" s="333"/>
      <c r="B54" s="321"/>
      <c r="C54" s="307"/>
      <c r="D54" s="307"/>
      <c r="E54" s="307"/>
    </row>
    <row r="55" spans="1:5">
      <c r="A55" s="333"/>
      <c r="B55" s="321"/>
      <c r="C55" s="307"/>
      <c r="D55" s="307"/>
      <c r="E55" s="307"/>
    </row>
    <row r="56" spans="1:5">
      <c r="A56" s="333"/>
      <c r="B56" s="321"/>
      <c r="C56" s="307"/>
      <c r="D56" s="307"/>
      <c r="E56" s="307"/>
    </row>
    <row r="57" spans="1:5">
      <c r="A57" s="333"/>
      <c r="B57" s="321"/>
      <c r="C57" s="307"/>
      <c r="D57" s="307"/>
      <c r="E57" s="307"/>
    </row>
    <row r="58" spans="1:5">
      <c r="A58" s="333"/>
      <c r="B58" s="321"/>
      <c r="C58" s="307"/>
      <c r="D58" s="307"/>
      <c r="E58" s="307"/>
    </row>
    <row r="59" spans="1:5">
      <c r="A59" s="333"/>
      <c r="B59" s="321"/>
      <c r="C59" s="307"/>
      <c r="D59" s="307"/>
      <c r="E59" s="307"/>
    </row>
    <row r="60" spans="1:5">
      <c r="A60" s="333"/>
      <c r="B60" s="321"/>
      <c r="C60" s="307"/>
      <c r="D60" s="307"/>
      <c r="E60" s="307"/>
    </row>
    <row r="61" spans="1:5">
      <c r="A61" s="333"/>
      <c r="B61" s="321"/>
      <c r="C61" s="307"/>
      <c r="D61" s="307"/>
      <c r="E61" s="307"/>
    </row>
    <row r="62" spans="1:5">
      <c r="A62" s="333"/>
      <c r="B62" s="321"/>
      <c r="C62" s="307"/>
      <c r="D62" s="307"/>
      <c r="E62" s="307"/>
    </row>
    <row r="63" spans="1:5">
      <c r="A63" s="333"/>
      <c r="B63" s="321"/>
      <c r="C63" s="307"/>
      <c r="D63" s="307"/>
      <c r="E63" s="307"/>
    </row>
    <row r="64" spans="1:5">
      <c r="A64" s="333"/>
      <c r="B64" s="321"/>
      <c r="C64" s="307"/>
      <c r="D64" s="307"/>
      <c r="E64" s="307"/>
    </row>
    <row r="65" spans="1:5">
      <c r="A65" s="333"/>
      <c r="B65" s="321"/>
      <c r="C65" s="307"/>
      <c r="D65" s="307"/>
      <c r="E65" s="307"/>
    </row>
    <row r="66" spans="1:5">
      <c r="A66" s="333"/>
      <c r="B66" s="321"/>
      <c r="C66" s="307"/>
      <c r="D66" s="307"/>
      <c r="E66" s="307"/>
    </row>
    <row r="67" spans="1:5">
      <c r="A67" s="333"/>
      <c r="B67" s="321"/>
      <c r="C67" s="307"/>
      <c r="D67" s="307"/>
      <c r="E67" s="307"/>
    </row>
    <row r="68" spans="1:5">
      <c r="A68" s="333"/>
      <c r="B68" s="321"/>
      <c r="C68" s="307"/>
      <c r="D68" s="307"/>
      <c r="E68" s="307"/>
    </row>
    <row r="69" spans="1:5">
      <c r="A69" s="333"/>
      <c r="B69" s="321"/>
      <c r="C69" s="307"/>
      <c r="D69" s="307"/>
      <c r="E69" s="307"/>
    </row>
    <row r="70" spans="1:5">
      <c r="A70" s="333"/>
      <c r="B70" s="321"/>
      <c r="C70" s="307"/>
      <c r="D70" s="307"/>
      <c r="E70" s="307"/>
    </row>
    <row r="71" spans="1:5">
      <c r="A71" s="333"/>
      <c r="B71" s="321"/>
      <c r="C71" s="307"/>
      <c r="D71" s="307"/>
      <c r="E71" s="307"/>
    </row>
    <row r="72" spans="1:5">
      <c r="A72" s="333"/>
      <c r="B72" s="321"/>
      <c r="C72" s="307"/>
      <c r="D72" s="307"/>
      <c r="E72" s="307"/>
    </row>
    <row r="73" spans="1:5">
      <c r="A73" s="333"/>
      <c r="B73" s="321"/>
      <c r="C73" s="307"/>
      <c r="D73" s="307"/>
      <c r="E73" s="307"/>
    </row>
    <row r="74" spans="1:5">
      <c r="A74" s="333"/>
      <c r="B74" s="321"/>
      <c r="C74" s="307"/>
      <c r="D74" s="307"/>
      <c r="E74" s="307"/>
    </row>
    <row r="75" spans="1:5">
      <c r="A75" s="333"/>
      <c r="B75" s="321"/>
      <c r="C75" s="307"/>
      <c r="D75" s="307"/>
      <c r="E75" s="307"/>
    </row>
    <row r="76" spans="1:5">
      <c r="A76" s="333"/>
      <c r="B76" s="321"/>
      <c r="C76" s="307"/>
      <c r="D76" s="307"/>
      <c r="E76" s="307"/>
    </row>
    <row r="77" spans="1:5">
      <c r="A77" s="333"/>
      <c r="B77" s="321"/>
      <c r="C77" s="307"/>
      <c r="D77" s="307"/>
      <c r="E77" s="307"/>
    </row>
    <row r="78" spans="1:5">
      <c r="A78" s="333"/>
      <c r="B78" s="321"/>
      <c r="C78" s="307"/>
      <c r="D78" s="307"/>
      <c r="E78" s="307"/>
    </row>
    <row r="79" spans="1:5">
      <c r="A79" s="333"/>
      <c r="B79" s="321"/>
      <c r="C79" s="307"/>
      <c r="D79" s="307"/>
      <c r="E79" s="307"/>
    </row>
    <row r="80" spans="1:5">
      <c r="A80" s="333"/>
      <c r="B80" s="321"/>
      <c r="C80" s="307"/>
      <c r="D80" s="307"/>
      <c r="E80" s="307"/>
    </row>
    <row r="81" spans="1:5">
      <c r="A81" s="333"/>
      <c r="B81" s="321"/>
      <c r="C81" s="307"/>
      <c r="D81" s="307"/>
      <c r="E81" s="307"/>
    </row>
    <row r="82" spans="1:5">
      <c r="A82" s="333"/>
      <c r="B82" s="321"/>
      <c r="C82" s="307"/>
      <c r="D82" s="307"/>
      <c r="E82" s="307"/>
    </row>
    <row r="83" spans="1:5">
      <c r="A83" s="333"/>
      <c r="B83" s="321"/>
      <c r="C83" s="307"/>
      <c r="D83" s="307"/>
      <c r="E83" s="307"/>
    </row>
    <row r="84" spans="1:5">
      <c r="A84" s="333"/>
      <c r="B84" s="321"/>
      <c r="C84" s="307"/>
      <c r="D84" s="307"/>
      <c r="E84" s="307"/>
    </row>
    <row r="85" spans="1:5">
      <c r="A85" s="333"/>
      <c r="B85" s="321"/>
      <c r="C85" s="307"/>
      <c r="D85" s="307"/>
      <c r="E85" s="307"/>
    </row>
    <row r="86" spans="1:5">
      <c r="A86" s="333"/>
      <c r="B86" s="321"/>
      <c r="C86" s="307"/>
      <c r="D86" s="307"/>
      <c r="E86" s="307"/>
    </row>
    <row r="87" spans="1:5">
      <c r="A87" s="333"/>
      <c r="B87" s="321"/>
      <c r="C87" s="307"/>
      <c r="D87" s="307"/>
      <c r="E87" s="307"/>
    </row>
    <row r="88" spans="1:5">
      <c r="A88" s="333"/>
      <c r="B88" s="321"/>
      <c r="C88" s="307"/>
      <c r="D88" s="307"/>
      <c r="E88" s="307"/>
    </row>
    <row r="89" spans="1:5">
      <c r="A89" s="333"/>
      <c r="B89" s="321"/>
      <c r="C89" s="307"/>
      <c r="D89" s="307"/>
      <c r="E89" s="307"/>
    </row>
    <row r="90" spans="1:5">
      <c r="A90" s="333"/>
      <c r="B90" s="321"/>
      <c r="C90" s="307"/>
      <c r="D90" s="307"/>
      <c r="E90" s="307"/>
    </row>
    <row r="91" spans="1:5">
      <c r="A91" s="333"/>
      <c r="B91" s="321"/>
      <c r="C91" s="307"/>
      <c r="D91" s="307"/>
      <c r="E91" s="307"/>
    </row>
    <row r="92" spans="1:5">
      <c r="A92" s="333"/>
      <c r="B92" s="321"/>
      <c r="C92" s="307"/>
      <c r="D92" s="307"/>
      <c r="E92" s="307"/>
    </row>
    <row r="93" spans="1:5">
      <c r="A93" s="333"/>
      <c r="B93" s="321"/>
      <c r="C93" s="307"/>
      <c r="D93" s="307"/>
      <c r="E93" s="307"/>
    </row>
    <row r="94" spans="1:5">
      <c r="A94" s="333"/>
      <c r="B94" s="321"/>
      <c r="C94" s="307"/>
      <c r="D94" s="307"/>
      <c r="E94" s="307"/>
    </row>
    <row r="95" spans="1:5">
      <c r="A95" s="333"/>
      <c r="B95" s="321"/>
      <c r="C95" s="307"/>
      <c r="D95" s="307"/>
      <c r="E95" s="307"/>
    </row>
    <row r="96" spans="1:5">
      <c r="A96" s="333"/>
      <c r="B96" s="321"/>
      <c r="C96" s="307"/>
      <c r="D96" s="307"/>
      <c r="E96" s="307"/>
    </row>
    <row r="97" spans="1:5">
      <c r="A97" s="333"/>
      <c r="B97" s="321"/>
      <c r="C97" s="307"/>
      <c r="D97" s="307"/>
      <c r="E97" s="307"/>
    </row>
    <row r="98" spans="1:5">
      <c r="A98" s="333"/>
      <c r="B98" s="321"/>
      <c r="C98" s="307"/>
      <c r="D98" s="307"/>
      <c r="E98" s="307"/>
    </row>
    <row r="99" spans="1:5">
      <c r="A99" s="333"/>
      <c r="B99" s="321"/>
      <c r="C99" s="307"/>
      <c r="D99" s="307"/>
      <c r="E99" s="307"/>
    </row>
    <row r="100" spans="1:5">
      <c r="A100" s="333"/>
      <c r="B100" s="321"/>
      <c r="C100" s="307"/>
      <c r="D100" s="307"/>
      <c r="E100" s="307"/>
    </row>
    <row r="101" spans="1:5">
      <c r="A101" s="333"/>
      <c r="B101" s="321"/>
      <c r="C101" s="307"/>
      <c r="D101" s="307"/>
      <c r="E101" s="307"/>
    </row>
    <row r="102" spans="1:5">
      <c r="A102" s="333"/>
      <c r="B102" s="321"/>
      <c r="C102" s="307"/>
      <c r="D102" s="307"/>
      <c r="E102" s="307"/>
    </row>
    <row r="103" spans="2:5">
      <c r="B103" s="321"/>
      <c r="C103" s="307"/>
      <c r="D103" s="307"/>
      <c r="E103" s="307"/>
    </row>
    <row r="104" spans="2:5">
      <c r="B104" s="321"/>
      <c r="C104" s="307"/>
      <c r="D104" s="307"/>
      <c r="E104" s="307"/>
    </row>
    <row r="105" spans="2:5">
      <c r="B105" s="321"/>
      <c r="C105" s="307"/>
      <c r="D105" s="307"/>
      <c r="E105" s="307"/>
    </row>
    <row r="106" spans="2:5">
      <c r="B106" s="321"/>
      <c r="C106" s="307"/>
      <c r="D106" s="307"/>
      <c r="E106" s="307"/>
    </row>
    <row r="107" spans="2:5">
      <c r="B107" s="321"/>
      <c r="C107" s="307"/>
      <c r="D107" s="307"/>
      <c r="E107" s="307"/>
    </row>
    <row r="108" spans="2:5">
      <c r="B108" s="321"/>
      <c r="C108" s="307"/>
      <c r="D108" s="307"/>
      <c r="E108" s="307"/>
    </row>
    <row r="109" spans="2:5">
      <c r="B109" s="321"/>
      <c r="C109" s="307"/>
      <c r="D109" s="307"/>
      <c r="E109" s="307"/>
    </row>
    <row r="110" spans="2:5">
      <c r="B110" s="321"/>
      <c r="C110" s="307"/>
      <c r="D110" s="307"/>
      <c r="E110" s="307"/>
    </row>
    <row r="111" spans="2:5">
      <c r="B111" s="321"/>
      <c r="C111" s="307"/>
      <c r="D111" s="307"/>
      <c r="E111" s="307"/>
    </row>
    <row r="112" spans="2:5">
      <c r="B112" s="321"/>
      <c r="C112" s="307"/>
      <c r="D112" s="307"/>
      <c r="E112" s="307"/>
    </row>
    <row r="113" spans="2:5">
      <c r="B113" s="321"/>
      <c r="C113" s="307"/>
      <c r="D113" s="307"/>
      <c r="E113" s="307"/>
    </row>
    <row r="114" spans="2:5">
      <c r="B114" s="321"/>
      <c r="C114" s="307"/>
      <c r="D114" s="307"/>
      <c r="E114" s="307"/>
    </row>
    <row r="115" spans="2:5">
      <c r="B115" s="321"/>
      <c r="C115" s="307"/>
      <c r="D115" s="307"/>
      <c r="E115" s="307"/>
    </row>
    <row r="116" spans="2:5">
      <c r="B116" s="321"/>
      <c r="C116" s="307"/>
      <c r="D116" s="307"/>
      <c r="E116" s="307"/>
    </row>
    <row r="117" spans="2:5">
      <c r="B117" s="321"/>
      <c r="C117" s="307"/>
      <c r="D117" s="307"/>
      <c r="E117" s="307"/>
    </row>
    <row r="118" spans="2:5">
      <c r="B118" s="321"/>
      <c r="C118" s="307"/>
      <c r="D118" s="307"/>
      <c r="E118" s="307"/>
    </row>
    <row r="119" spans="2:5">
      <c r="B119" s="321"/>
      <c r="C119" s="307"/>
      <c r="D119" s="307"/>
      <c r="E119" s="307"/>
    </row>
    <row r="120" spans="2:5">
      <c r="B120" s="321"/>
      <c r="C120" s="307"/>
      <c r="D120" s="307"/>
      <c r="E120" s="307"/>
    </row>
    <row r="121" spans="2:5">
      <c r="B121" s="321"/>
      <c r="C121" s="307"/>
      <c r="D121" s="307"/>
      <c r="E121" s="307"/>
    </row>
    <row r="122" spans="2:5">
      <c r="B122" s="321"/>
      <c r="C122" s="307"/>
      <c r="D122" s="307"/>
      <c r="E122" s="307"/>
    </row>
    <row r="123" spans="2:5">
      <c r="B123" s="321"/>
      <c r="C123" s="307"/>
      <c r="D123" s="307"/>
      <c r="E123" s="307"/>
    </row>
    <row r="124" spans="2:5">
      <c r="B124" s="321"/>
      <c r="C124" s="307"/>
      <c r="D124" s="307"/>
      <c r="E124" s="307"/>
    </row>
    <row r="125" spans="2:5">
      <c r="B125" s="321"/>
      <c r="C125" s="307"/>
      <c r="D125" s="307"/>
      <c r="E125" s="307"/>
    </row>
    <row r="126" spans="2:5">
      <c r="B126" s="321"/>
      <c r="C126" s="307"/>
      <c r="D126" s="307"/>
      <c r="E126" s="307"/>
    </row>
    <row r="127" spans="2:5">
      <c r="B127" s="321"/>
      <c r="C127" s="307"/>
      <c r="D127" s="307"/>
      <c r="E127" s="307"/>
    </row>
    <row r="128" spans="2:5">
      <c r="B128" s="321"/>
      <c r="C128" s="307"/>
      <c r="D128" s="307"/>
      <c r="E128" s="307"/>
    </row>
    <row r="129" spans="2:5">
      <c r="B129" s="321"/>
      <c r="C129" s="307"/>
      <c r="D129" s="307"/>
      <c r="E129" s="307"/>
    </row>
    <row r="130" spans="2:5">
      <c r="B130" s="321"/>
      <c r="C130" s="307"/>
      <c r="D130" s="307"/>
      <c r="E130" s="307"/>
    </row>
    <row r="131" spans="2:5">
      <c r="B131" s="321"/>
      <c r="C131" s="307"/>
      <c r="D131" s="307"/>
      <c r="E131" s="307"/>
    </row>
    <row r="132" spans="2:5">
      <c r="B132" s="321"/>
      <c r="C132" s="307"/>
      <c r="D132" s="307"/>
      <c r="E132" s="307"/>
    </row>
    <row r="133" spans="2:5">
      <c r="B133" s="321"/>
      <c r="C133" s="307"/>
      <c r="D133" s="307"/>
      <c r="E133" s="307"/>
    </row>
    <row r="134" spans="2:5">
      <c r="B134" s="321"/>
      <c r="C134" s="307"/>
      <c r="D134" s="307"/>
      <c r="E134" s="307"/>
    </row>
    <row r="135" spans="2:5">
      <c r="B135" s="321"/>
      <c r="C135" s="307"/>
      <c r="D135" s="307"/>
      <c r="E135" s="307"/>
    </row>
    <row r="136" spans="2:5">
      <c r="B136" s="321"/>
      <c r="C136" s="307"/>
      <c r="D136" s="307"/>
      <c r="E136" s="307"/>
    </row>
    <row r="137" spans="2:5">
      <c r="B137" s="321"/>
      <c r="C137" s="307"/>
      <c r="D137" s="307"/>
      <c r="E137" s="307"/>
    </row>
    <row r="138" spans="2:5">
      <c r="B138" s="321"/>
      <c r="C138" s="307"/>
      <c r="D138" s="307"/>
      <c r="E138" s="307"/>
    </row>
    <row r="139" spans="2:5">
      <c r="B139" s="321"/>
      <c r="C139" s="307"/>
      <c r="D139" s="307"/>
      <c r="E139" s="307"/>
    </row>
    <row r="140" spans="2:5">
      <c r="B140" s="321"/>
      <c r="C140" s="307"/>
      <c r="D140" s="307"/>
      <c r="E140" s="307"/>
    </row>
    <row r="141" spans="2:5">
      <c r="B141" s="321"/>
      <c r="C141" s="307"/>
      <c r="D141" s="307"/>
      <c r="E141" s="307"/>
    </row>
    <row r="142" spans="2:5">
      <c r="B142" s="321"/>
      <c r="C142" s="307"/>
      <c r="D142" s="307"/>
      <c r="E142" s="307"/>
    </row>
    <row r="143" spans="2:5">
      <c r="B143" s="321"/>
      <c r="C143" s="307"/>
      <c r="D143" s="307"/>
      <c r="E143" s="307"/>
    </row>
    <row r="144" spans="2:5">
      <c r="B144" s="321"/>
      <c r="C144" s="307"/>
      <c r="D144" s="307"/>
      <c r="E144" s="307"/>
    </row>
    <row r="145" spans="2:5">
      <c r="B145" s="321"/>
      <c r="C145" s="307"/>
      <c r="D145" s="307"/>
      <c r="E145" s="307"/>
    </row>
    <row r="146" spans="2:5">
      <c r="B146" s="321"/>
      <c r="C146" s="307"/>
      <c r="D146" s="307"/>
      <c r="E146" s="307"/>
    </row>
    <row r="147" spans="2:5">
      <c r="B147" s="321"/>
      <c r="C147" s="307"/>
      <c r="D147" s="307"/>
      <c r="E147" s="307"/>
    </row>
    <row r="148" spans="2:5">
      <c r="B148" s="321"/>
      <c r="C148" s="307"/>
      <c r="D148" s="307"/>
      <c r="E148" s="307"/>
    </row>
    <row r="149" spans="2:5">
      <c r="B149" s="321"/>
      <c r="C149" s="307"/>
      <c r="D149" s="307"/>
      <c r="E149" s="307"/>
    </row>
    <row r="150" spans="2:5">
      <c r="B150" s="321"/>
      <c r="C150" s="307"/>
      <c r="D150" s="307"/>
      <c r="E150" s="307"/>
    </row>
    <row r="151" spans="2:5">
      <c r="B151" s="321"/>
      <c r="C151" s="307"/>
      <c r="D151" s="307"/>
      <c r="E151" s="307"/>
    </row>
    <row r="152" spans="2:5">
      <c r="B152" s="321"/>
      <c r="C152" s="307"/>
      <c r="D152" s="307"/>
      <c r="E152" s="307"/>
    </row>
    <row r="153" spans="2:5">
      <c r="B153" s="321"/>
      <c r="C153" s="307"/>
      <c r="D153" s="307"/>
      <c r="E153" s="307"/>
    </row>
    <row r="154" spans="2:5">
      <c r="B154" s="321"/>
      <c r="C154" s="307"/>
      <c r="D154" s="307"/>
      <c r="E154" s="307"/>
    </row>
    <row r="155" spans="2:5">
      <c r="B155" s="321"/>
      <c r="C155" s="307"/>
      <c r="D155" s="307"/>
      <c r="E155" s="307"/>
    </row>
    <row r="156" spans="2:5">
      <c r="B156" s="321"/>
      <c r="C156" s="307"/>
      <c r="D156" s="307"/>
      <c r="E156" s="307"/>
    </row>
    <row r="157" spans="2:5">
      <c r="B157" s="321"/>
      <c r="C157" s="307"/>
      <c r="D157" s="307"/>
      <c r="E157" s="307"/>
    </row>
    <row r="158" spans="2:5">
      <c r="B158" s="321"/>
      <c r="C158" s="307"/>
      <c r="D158" s="307"/>
      <c r="E158" s="307"/>
    </row>
    <row r="159" spans="2:5">
      <c r="B159" s="321"/>
      <c r="C159" s="307"/>
      <c r="D159" s="307"/>
      <c r="E159" s="307"/>
    </row>
    <row r="160" spans="2:5">
      <c r="B160" s="321"/>
      <c r="C160" s="307"/>
      <c r="D160" s="307"/>
      <c r="E160" s="307"/>
    </row>
    <row r="161" spans="2:5">
      <c r="B161" s="321"/>
      <c r="C161" s="307"/>
      <c r="D161" s="307"/>
      <c r="E161" s="307"/>
    </row>
    <row r="162" spans="2:5">
      <c r="B162" s="321"/>
      <c r="C162" s="307"/>
      <c r="D162" s="307"/>
      <c r="E162" s="307"/>
    </row>
    <row r="163" spans="2:5">
      <c r="B163" s="321"/>
      <c r="C163" s="307"/>
      <c r="D163" s="307"/>
      <c r="E163" s="307"/>
    </row>
    <row r="164" spans="2:5">
      <c r="B164" s="321"/>
      <c r="C164" s="307"/>
      <c r="D164" s="307"/>
      <c r="E164" s="307"/>
    </row>
    <row r="165" spans="2:5">
      <c r="B165" s="321"/>
      <c r="C165" s="307"/>
      <c r="D165" s="307"/>
      <c r="E165" s="307"/>
    </row>
    <row r="166" spans="2:5">
      <c r="B166" s="321"/>
      <c r="C166" s="307"/>
      <c r="D166" s="307"/>
      <c r="E166" s="307"/>
    </row>
    <row r="167" spans="2:5">
      <c r="B167" s="321"/>
      <c r="C167" s="307"/>
      <c r="D167" s="307"/>
      <c r="E167" s="307"/>
    </row>
    <row r="168" spans="2:5">
      <c r="B168" s="321"/>
      <c r="C168" s="307"/>
      <c r="D168" s="307"/>
      <c r="E168" s="307"/>
    </row>
    <row r="169" spans="2:5">
      <c r="B169" s="321"/>
      <c r="C169" s="307"/>
      <c r="D169" s="307"/>
      <c r="E169" s="307"/>
    </row>
    <row r="170" spans="2:5">
      <c r="B170" s="321"/>
      <c r="C170" s="307"/>
      <c r="D170" s="307"/>
      <c r="E170" s="307"/>
    </row>
    <row r="171" spans="2:5">
      <c r="B171" s="321"/>
      <c r="C171" s="307"/>
      <c r="D171" s="307"/>
      <c r="E171" s="307"/>
    </row>
    <row r="172" spans="2:5">
      <c r="B172" s="321"/>
      <c r="C172" s="307"/>
      <c r="D172" s="307"/>
      <c r="E172" s="307"/>
    </row>
    <row r="173" spans="2:5">
      <c r="B173" s="321"/>
      <c r="C173" s="307"/>
      <c r="D173" s="307"/>
      <c r="E173" s="307"/>
    </row>
    <row r="174" spans="2:5">
      <c r="B174" s="321"/>
      <c r="C174" s="307"/>
      <c r="D174" s="307"/>
      <c r="E174" s="307"/>
    </row>
    <row r="175" spans="2:5">
      <c r="B175" s="321"/>
      <c r="C175" s="307"/>
      <c r="D175" s="307"/>
      <c r="E175" s="307"/>
    </row>
    <row r="176" spans="2:5">
      <c r="B176" s="321"/>
      <c r="C176" s="307"/>
      <c r="D176" s="307"/>
      <c r="E176" s="307"/>
    </row>
    <row r="177" spans="2:5">
      <c r="B177" s="321"/>
      <c r="C177" s="307"/>
      <c r="D177" s="307"/>
      <c r="E177" s="307"/>
    </row>
    <row r="178" spans="2:5">
      <c r="B178" s="321"/>
      <c r="C178" s="307"/>
      <c r="D178" s="307"/>
      <c r="E178" s="307"/>
    </row>
    <row r="179" spans="2:5">
      <c r="B179" s="321"/>
      <c r="C179" s="307"/>
      <c r="D179" s="307"/>
      <c r="E179" s="307"/>
    </row>
    <row r="180" spans="2:5">
      <c r="B180" s="321"/>
      <c r="C180" s="307"/>
      <c r="D180" s="307"/>
      <c r="E180" s="307"/>
    </row>
    <row r="181" spans="2:5">
      <c r="B181" s="321"/>
      <c r="C181" s="307"/>
      <c r="D181" s="307"/>
      <c r="E181" s="307"/>
    </row>
    <row r="182" spans="2:5">
      <c r="B182" s="321"/>
      <c r="C182" s="307"/>
      <c r="D182" s="307"/>
      <c r="E182" s="307"/>
    </row>
    <row r="183" spans="2:5">
      <c r="B183" s="321"/>
      <c r="C183" s="307"/>
      <c r="D183" s="307"/>
      <c r="E183" s="307"/>
    </row>
    <row r="184" spans="2:5">
      <c r="B184" s="321"/>
      <c r="C184" s="307"/>
      <c r="D184" s="307"/>
      <c r="E184" s="307"/>
    </row>
    <row r="185" spans="2:5">
      <c r="B185" s="321"/>
      <c r="C185" s="307"/>
      <c r="D185" s="307"/>
      <c r="E185" s="307"/>
    </row>
    <row r="186" spans="2:5">
      <c r="B186" s="321"/>
      <c r="C186" s="307"/>
      <c r="D186" s="307"/>
      <c r="E186" s="307"/>
    </row>
    <row r="187" spans="2:5">
      <c r="B187" s="321"/>
      <c r="C187" s="307"/>
      <c r="D187" s="307"/>
      <c r="E187" s="307"/>
    </row>
    <row r="188" spans="2:5">
      <c r="B188" s="321"/>
      <c r="C188" s="307"/>
      <c r="D188" s="307"/>
      <c r="E188" s="307"/>
    </row>
    <row r="189" spans="2:5">
      <c r="B189" s="321"/>
      <c r="C189" s="307"/>
      <c r="D189" s="307"/>
      <c r="E189" s="307"/>
    </row>
    <row r="190" spans="2:5">
      <c r="B190" s="321"/>
      <c r="C190" s="307"/>
      <c r="D190" s="307"/>
      <c r="E190" s="307"/>
    </row>
    <row r="191" spans="2:5">
      <c r="B191" s="321"/>
      <c r="C191" s="307"/>
      <c r="D191" s="307"/>
      <c r="E191" s="307"/>
    </row>
    <row r="192" spans="2:5">
      <c r="B192" s="321"/>
      <c r="C192" s="307"/>
      <c r="D192" s="307"/>
      <c r="E192" s="307"/>
    </row>
    <row r="193" spans="2:5">
      <c r="B193" s="321"/>
      <c r="C193" s="307"/>
      <c r="D193" s="307"/>
      <c r="E193" s="307"/>
    </row>
    <row r="194" spans="2:5">
      <c r="B194" s="321"/>
      <c r="C194" s="307"/>
      <c r="D194" s="307"/>
      <c r="E194" s="307"/>
    </row>
    <row r="195" spans="2:5">
      <c r="B195" s="321"/>
      <c r="C195" s="307"/>
      <c r="D195" s="307"/>
      <c r="E195" s="307"/>
    </row>
    <row r="196" spans="2:5">
      <c r="B196" s="321"/>
      <c r="C196" s="307"/>
      <c r="D196" s="307"/>
      <c r="E196" s="307"/>
    </row>
    <row r="197" spans="2:5">
      <c r="B197" s="321"/>
      <c r="C197" s="307"/>
      <c r="D197" s="307"/>
      <c r="E197" s="307"/>
    </row>
    <row r="198" spans="2:5">
      <c r="B198" s="321"/>
      <c r="C198" s="307"/>
      <c r="D198" s="307"/>
      <c r="E198" s="307"/>
    </row>
    <row r="199" spans="2:5">
      <c r="B199" s="321"/>
      <c r="C199" s="307"/>
      <c r="D199" s="307"/>
      <c r="E199" s="307"/>
    </row>
    <row r="200" spans="2:5">
      <c r="B200" s="321"/>
      <c r="C200" s="307"/>
      <c r="D200" s="307"/>
      <c r="E200" s="307"/>
    </row>
    <row r="201" spans="2:5">
      <c r="B201" s="321"/>
      <c r="C201" s="307"/>
      <c r="D201" s="307"/>
      <c r="E201" s="307"/>
    </row>
    <row r="202" spans="2:5">
      <c r="B202" s="321"/>
      <c r="C202" s="307"/>
      <c r="D202" s="307"/>
      <c r="E202" s="307"/>
    </row>
    <row r="203" spans="2:5">
      <c r="B203" s="321"/>
      <c r="C203" s="307"/>
      <c r="D203" s="307"/>
      <c r="E203" s="307"/>
    </row>
    <row r="204" spans="2:5">
      <c r="B204" s="321"/>
      <c r="C204" s="307"/>
      <c r="D204" s="307"/>
      <c r="E204" s="307"/>
    </row>
    <row r="205" spans="2:5">
      <c r="B205" s="321"/>
      <c r="C205" s="307"/>
      <c r="D205" s="307"/>
      <c r="E205" s="307"/>
    </row>
    <row r="206" spans="2:5">
      <c r="B206" s="321"/>
      <c r="C206" s="307"/>
      <c r="D206" s="307"/>
      <c r="E206" s="307"/>
    </row>
    <row r="207" spans="2:5">
      <c r="B207" s="321"/>
      <c r="C207" s="307"/>
      <c r="D207" s="307"/>
      <c r="E207" s="307"/>
    </row>
    <row r="208" spans="2:5">
      <c r="B208" s="321"/>
      <c r="C208" s="307"/>
      <c r="D208" s="307"/>
      <c r="E208" s="307"/>
    </row>
    <row r="209" spans="2:5">
      <c r="B209" s="321"/>
      <c r="C209" s="307"/>
      <c r="D209" s="307"/>
      <c r="E209" s="307"/>
    </row>
    <row r="210" spans="2:5">
      <c r="B210" s="321"/>
      <c r="C210" s="307"/>
      <c r="D210" s="307"/>
      <c r="E210" s="307"/>
    </row>
    <row r="211" spans="2:5">
      <c r="B211" s="321"/>
      <c r="C211" s="307"/>
      <c r="D211" s="307"/>
      <c r="E211" s="307"/>
    </row>
    <row r="212" spans="2:5">
      <c r="B212" s="321"/>
      <c r="C212" s="307"/>
      <c r="D212" s="307"/>
      <c r="E212" s="307"/>
    </row>
    <row r="213" spans="2:5">
      <c r="B213" s="321"/>
      <c r="C213" s="307"/>
      <c r="D213" s="307"/>
      <c r="E213" s="307"/>
    </row>
    <row r="214" spans="2:5">
      <c r="B214" s="321"/>
      <c r="C214" s="307"/>
      <c r="D214" s="307"/>
      <c r="E214" s="307"/>
    </row>
    <row r="215" spans="2:5">
      <c r="B215" s="321"/>
      <c r="C215" s="307"/>
      <c r="D215" s="307"/>
      <c r="E215" s="307"/>
    </row>
    <row r="216" spans="2:5">
      <c r="B216" s="321"/>
      <c r="C216" s="307"/>
      <c r="D216" s="307"/>
      <c r="E216" s="307"/>
    </row>
    <row r="217" spans="2:5">
      <c r="B217" s="321"/>
      <c r="C217" s="307"/>
      <c r="D217" s="307"/>
      <c r="E217" s="307"/>
    </row>
    <row r="218" spans="2:5">
      <c r="B218" s="321"/>
      <c r="C218" s="307"/>
      <c r="D218" s="307"/>
      <c r="E218" s="307"/>
    </row>
    <row r="219" spans="2:5">
      <c r="B219" s="321"/>
      <c r="C219" s="307"/>
      <c r="D219" s="307"/>
      <c r="E219" s="307"/>
    </row>
    <row r="220" spans="2:5">
      <c r="B220" s="321"/>
      <c r="C220" s="307"/>
      <c r="D220" s="307"/>
      <c r="E220" s="307"/>
    </row>
  </sheetData>
  <mergeCells count="5">
    <mergeCell ref="A2:F2"/>
    <mergeCell ref="C4:E4"/>
    <mergeCell ref="A4:A5"/>
    <mergeCell ref="B4:B5"/>
    <mergeCell ref="F4:F5"/>
  </mergeCells>
  <pageMargins left="0.984027777777778" right="0.786805555555556" top="0.751388888888889" bottom="0.751388888888889" header="0.298611111111111" footer="0.298611111111111"/>
  <pageSetup paperSize="9" orientation="portrait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opLeftCell="A2" workbookViewId="0">
      <selection activeCell="C9" sqref="C9"/>
    </sheetView>
  </sheetViews>
  <sheetFormatPr defaultColWidth="9" defaultRowHeight="14.25" outlineLevelCol="5"/>
  <cols>
    <col min="1" max="1" width="36.25" style="84" customWidth="1"/>
    <col min="2" max="2" width="14.625" style="84" customWidth="1"/>
    <col min="3" max="3" width="9.5" style="85" customWidth="1"/>
    <col min="4" max="4" width="8.875" style="85" customWidth="1"/>
    <col min="5" max="5" width="13.125" style="85" customWidth="1"/>
    <col min="6" max="6" width="9" style="84" hidden="1" customWidth="1"/>
    <col min="7" max="16384" width="9" style="84"/>
  </cols>
  <sheetData>
    <row r="1" s="80" customFormat="1" ht="17.25" customHeight="1" spans="1:5">
      <c r="A1" s="68" t="s">
        <v>1311</v>
      </c>
      <c r="B1" s="86"/>
      <c r="C1" s="87"/>
      <c r="D1" s="87"/>
      <c r="E1" s="87"/>
    </row>
    <row r="2" s="80" customFormat="1" ht="27.75" customHeight="1" spans="1:5">
      <c r="A2" s="88" t="s">
        <v>1312</v>
      </c>
      <c r="B2" s="88"/>
      <c r="C2" s="88"/>
      <c r="D2" s="88"/>
      <c r="E2" s="88"/>
    </row>
    <row r="3" s="81" customFormat="1" ht="21.75" customHeight="1" spans="1:5">
      <c r="A3" s="89"/>
      <c r="B3" s="89"/>
      <c r="C3" s="89"/>
      <c r="D3" s="89"/>
      <c r="E3" s="71" t="s">
        <v>2</v>
      </c>
    </row>
    <row r="4" s="82" customFormat="1" ht="45" customHeight="1" spans="1:6">
      <c r="A4" s="90" t="s">
        <v>3</v>
      </c>
      <c r="B4" s="90" t="s">
        <v>1303</v>
      </c>
      <c r="C4" s="91" t="s">
        <v>6</v>
      </c>
      <c r="D4" s="92"/>
      <c r="E4" s="93"/>
      <c r="F4" s="94">
        <v>2023</v>
      </c>
    </row>
    <row r="5" s="82" customFormat="1" ht="45" customHeight="1" spans="1:6">
      <c r="A5" s="95"/>
      <c r="B5" s="95"/>
      <c r="C5" s="96" t="s">
        <v>7</v>
      </c>
      <c r="D5" s="96" t="s">
        <v>1313</v>
      </c>
      <c r="E5" s="96" t="s">
        <v>9</v>
      </c>
      <c r="F5" s="97"/>
    </row>
    <row r="6" s="82" customFormat="1" ht="45" customHeight="1" spans="1:6">
      <c r="A6" s="74" t="s">
        <v>1314</v>
      </c>
      <c r="B6" s="98">
        <f t="shared" ref="B6:F6" si="0">SUM(B7:B8)</f>
        <v>11726</v>
      </c>
      <c r="C6" s="98">
        <f t="shared" si="0"/>
        <v>10739</v>
      </c>
      <c r="D6" s="99">
        <f t="shared" ref="D6:D14" si="1">C6/B6*100</f>
        <v>91.582807436466</v>
      </c>
      <c r="E6" s="99">
        <f t="shared" ref="E6:E14" si="2">(C6-F6)/F6*100</f>
        <v>4.65841535912679</v>
      </c>
      <c r="F6" s="100">
        <f t="shared" si="0"/>
        <v>10261</v>
      </c>
    </row>
    <row r="7" s="82" customFormat="1" ht="45" customHeight="1" spans="1:6">
      <c r="A7" s="77" t="s">
        <v>1315</v>
      </c>
      <c r="B7" s="101">
        <v>11650</v>
      </c>
      <c r="C7" s="101">
        <v>10612</v>
      </c>
      <c r="D7" s="102">
        <f t="shared" si="1"/>
        <v>91.0901287553648</v>
      </c>
      <c r="E7" s="102">
        <f t="shared" si="2"/>
        <v>4.23337589627738</v>
      </c>
      <c r="F7" s="103">
        <v>10181</v>
      </c>
    </row>
    <row r="8" s="82" customFormat="1" ht="45" customHeight="1" spans="1:6">
      <c r="A8" s="77" t="s">
        <v>1316</v>
      </c>
      <c r="B8" s="101">
        <v>76</v>
      </c>
      <c r="C8" s="101">
        <v>127</v>
      </c>
      <c r="D8" s="102">
        <f t="shared" si="1"/>
        <v>167.105263157895</v>
      </c>
      <c r="E8" s="102">
        <f t="shared" si="2"/>
        <v>58.75</v>
      </c>
      <c r="F8" s="103">
        <v>80</v>
      </c>
    </row>
    <row r="9" s="82" customFormat="1" ht="45" customHeight="1" spans="1:6">
      <c r="A9" s="74" t="s">
        <v>1317</v>
      </c>
      <c r="B9" s="98">
        <f t="shared" ref="B9:F9" si="3">SUM(B10:B11)</f>
        <v>45470</v>
      </c>
      <c r="C9" s="98">
        <f t="shared" si="3"/>
        <v>46062</v>
      </c>
      <c r="D9" s="99">
        <f t="shared" si="1"/>
        <v>101.301957334506</v>
      </c>
      <c r="E9" s="99">
        <f t="shared" si="2"/>
        <v>4.74587833996589</v>
      </c>
      <c r="F9" s="100">
        <f t="shared" si="3"/>
        <v>43975</v>
      </c>
    </row>
    <row r="10" s="82" customFormat="1" ht="45" customHeight="1" spans="1:6">
      <c r="A10" s="77" t="s">
        <v>1315</v>
      </c>
      <c r="B10" s="101">
        <v>45380</v>
      </c>
      <c r="C10" s="101">
        <v>46009</v>
      </c>
      <c r="D10" s="102">
        <f t="shared" si="1"/>
        <v>101.386073159982</v>
      </c>
      <c r="E10" s="102">
        <f t="shared" si="2"/>
        <v>4.82081425284214</v>
      </c>
      <c r="F10" s="103">
        <v>43893</v>
      </c>
    </row>
    <row r="11" s="82" customFormat="1" ht="45" customHeight="1" spans="1:6">
      <c r="A11" s="77" t="s">
        <v>1316</v>
      </c>
      <c r="B11" s="104">
        <v>90</v>
      </c>
      <c r="C11" s="101">
        <v>53</v>
      </c>
      <c r="D11" s="102">
        <f t="shared" si="1"/>
        <v>58.8888888888889</v>
      </c>
      <c r="E11" s="102">
        <f t="shared" si="2"/>
        <v>-35.3658536585366</v>
      </c>
      <c r="F11" s="103">
        <v>82</v>
      </c>
    </row>
    <row r="12" s="82" customFormat="1" ht="45" customHeight="1" spans="1:6">
      <c r="A12" s="100" t="s">
        <v>1318</v>
      </c>
      <c r="B12" s="105">
        <f t="shared" ref="B12:F12" si="4">SUM(B13:B14)</f>
        <v>57196</v>
      </c>
      <c r="C12" s="98">
        <f t="shared" si="4"/>
        <v>56801</v>
      </c>
      <c r="D12" s="99">
        <f t="shared" si="1"/>
        <v>99.3093922651934</v>
      </c>
      <c r="E12" s="99">
        <f t="shared" si="2"/>
        <v>4.72933107161295</v>
      </c>
      <c r="F12" s="100">
        <f t="shared" si="4"/>
        <v>54236</v>
      </c>
    </row>
    <row r="13" s="82" customFormat="1" ht="45" customHeight="1" spans="1:6">
      <c r="A13" s="106" t="s">
        <v>1319</v>
      </c>
      <c r="B13" s="107">
        <v>57030</v>
      </c>
      <c r="C13" s="101">
        <v>56621</v>
      </c>
      <c r="D13" s="102">
        <f t="shared" si="1"/>
        <v>99.2828335963528</v>
      </c>
      <c r="E13" s="102">
        <f t="shared" si="2"/>
        <v>4.71021193179717</v>
      </c>
      <c r="F13" s="103">
        <v>54074</v>
      </c>
    </row>
    <row r="14" s="83" customFormat="1" ht="45" customHeight="1" spans="1:6">
      <c r="A14" s="77" t="s">
        <v>1316</v>
      </c>
      <c r="B14" s="107">
        <v>166</v>
      </c>
      <c r="C14" s="101">
        <v>180</v>
      </c>
      <c r="D14" s="102">
        <f t="shared" si="1"/>
        <v>108.433734939759</v>
      </c>
      <c r="E14" s="102">
        <f t="shared" si="2"/>
        <v>11.1111111111111</v>
      </c>
      <c r="F14" s="108">
        <v>162</v>
      </c>
    </row>
  </sheetData>
  <mergeCells count="5">
    <mergeCell ref="A2:E2"/>
    <mergeCell ref="C4:E4"/>
    <mergeCell ref="A4:A5"/>
    <mergeCell ref="B4:B5"/>
    <mergeCell ref="F4:F5"/>
  </mergeCells>
  <pageMargins left="0.66875" right="0.472222222222222" top="0.751388888888889" bottom="0.751388888888889" header="0.298611111111111" footer="0.298611111111111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8" sqref="B8"/>
    </sheetView>
  </sheetViews>
  <sheetFormatPr defaultColWidth="9" defaultRowHeight="14.25" outlineLevelCol="2"/>
  <cols>
    <col min="1" max="1" width="45.625" style="66" customWidth="1"/>
    <col min="2" max="2" width="20.625" style="67" customWidth="1"/>
    <col min="3" max="3" width="15.625" style="66" hidden="1" customWidth="1"/>
    <col min="4" max="5" width="9" style="66"/>
    <col min="6" max="6" width="9" style="66" customWidth="1"/>
    <col min="7" max="16384" width="9" style="66"/>
  </cols>
  <sheetData>
    <row r="1" s="66" customFormat="1" ht="17.25" customHeight="1" spans="1:2">
      <c r="A1" s="68" t="s">
        <v>1320</v>
      </c>
      <c r="B1" s="67"/>
    </row>
    <row r="2" s="66" customFormat="1" ht="30.75" customHeight="1" spans="1:3">
      <c r="A2" s="69" t="s">
        <v>1321</v>
      </c>
      <c r="B2" s="69"/>
      <c r="C2" s="69"/>
    </row>
    <row r="3" s="66" customFormat="1" ht="19.5" customHeight="1" spans="1:3">
      <c r="A3" s="70"/>
      <c r="B3" s="71"/>
      <c r="C3" s="71" t="s">
        <v>2</v>
      </c>
    </row>
    <row r="4" s="65" customFormat="1" ht="45" customHeight="1" spans="1:3">
      <c r="A4" s="72" t="s">
        <v>3</v>
      </c>
      <c r="B4" s="73" t="s">
        <v>6</v>
      </c>
      <c r="C4" s="73" t="s">
        <v>1322</v>
      </c>
    </row>
    <row r="5" s="65" customFormat="1" ht="45" customHeight="1" spans="1:3">
      <c r="A5" s="74" t="s">
        <v>1323</v>
      </c>
      <c r="B5" s="75">
        <f>SUM(B6:B7)</f>
        <v>5954</v>
      </c>
      <c r="C5" s="76"/>
    </row>
    <row r="6" s="65" customFormat="1" ht="45" customHeight="1" spans="1:3">
      <c r="A6" s="77" t="s">
        <v>1324</v>
      </c>
      <c r="B6" s="78">
        <v>4215</v>
      </c>
      <c r="C6" s="76"/>
    </row>
    <row r="7" s="65" customFormat="1" ht="45" customHeight="1" spans="1:3">
      <c r="A7" s="77" t="s">
        <v>1325</v>
      </c>
      <c r="B7" s="78">
        <v>1739</v>
      </c>
      <c r="C7" s="76"/>
    </row>
    <row r="8" s="65" customFormat="1" ht="45" customHeight="1" spans="1:3">
      <c r="A8" s="74" t="s">
        <v>1326</v>
      </c>
      <c r="B8" s="75">
        <f>SUM(B9:B10)</f>
        <v>89935</v>
      </c>
      <c r="C8" s="76"/>
    </row>
    <row r="9" s="65" customFormat="1" ht="45" customHeight="1" spans="1:3">
      <c r="A9" s="77" t="s">
        <v>1324</v>
      </c>
      <c r="B9" s="78">
        <v>84075</v>
      </c>
      <c r="C9" s="76"/>
    </row>
    <row r="10" s="65" customFormat="1" ht="45" customHeight="1" spans="1:3">
      <c r="A10" s="77" t="s">
        <v>1325</v>
      </c>
      <c r="B10" s="78">
        <v>5860</v>
      </c>
      <c r="C10" s="79"/>
    </row>
  </sheetData>
  <mergeCells count="1">
    <mergeCell ref="A2:C2"/>
  </mergeCells>
  <pageMargins left="1.02361111111111" right="0.511805555555556" top="0.751388888888889" bottom="0.751388888888889" header="0.298611111111111" footer="0.298611111111111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opLeftCell="A5" workbookViewId="0">
      <selection activeCell="C4" sqref="$A4:$XFD17"/>
    </sheetView>
  </sheetViews>
  <sheetFormatPr defaultColWidth="9" defaultRowHeight="14.25" outlineLevelCol="5"/>
  <cols>
    <col min="1" max="1" width="31.25" style="66" customWidth="1"/>
    <col min="2" max="2" width="14.625" style="66" customWidth="1"/>
    <col min="3" max="3" width="11.75" style="67" customWidth="1"/>
    <col min="4" max="4" width="11.375" style="67" customWidth="1"/>
    <col min="5" max="5" width="14.25" style="67" customWidth="1"/>
    <col min="6" max="6" width="6.75" style="66" hidden="1" customWidth="1"/>
    <col min="7" max="16384" width="9" style="66"/>
  </cols>
  <sheetData>
    <row r="1" ht="17.25" customHeight="1" spans="1:6">
      <c r="A1" s="68" t="s">
        <v>1327</v>
      </c>
      <c r="B1" s="111"/>
      <c r="C1" s="112"/>
      <c r="D1" s="112"/>
      <c r="E1" s="112"/>
      <c r="F1" s="113"/>
    </row>
    <row r="2" ht="36" customHeight="1" spans="1:6">
      <c r="A2" s="114" t="s">
        <v>1328</v>
      </c>
      <c r="B2" s="114"/>
      <c r="C2" s="114"/>
      <c r="D2" s="114"/>
      <c r="E2" s="114"/>
      <c r="F2" s="114"/>
    </row>
    <row r="3" ht="22.5" customHeight="1" spans="1:5">
      <c r="A3" s="115"/>
      <c r="B3" s="115"/>
      <c r="C3" s="116"/>
      <c r="D3" s="116"/>
      <c r="E3" s="117" t="s">
        <v>2</v>
      </c>
    </row>
    <row r="4" s="65" customFormat="1" ht="30.75" customHeight="1" spans="1:6">
      <c r="A4" s="118" t="s">
        <v>3</v>
      </c>
      <c r="B4" s="118" t="s">
        <v>1303</v>
      </c>
      <c r="C4" s="91" t="s">
        <v>6</v>
      </c>
      <c r="D4" s="92"/>
      <c r="E4" s="93"/>
      <c r="F4" s="94">
        <v>2023</v>
      </c>
    </row>
    <row r="5" s="65" customFormat="1" ht="24" customHeight="1" spans="1:6">
      <c r="A5" s="119"/>
      <c r="B5" s="119"/>
      <c r="C5" s="96" t="s">
        <v>7</v>
      </c>
      <c r="D5" s="96" t="s">
        <v>1304</v>
      </c>
      <c r="E5" s="96" t="s">
        <v>9</v>
      </c>
      <c r="F5" s="97"/>
    </row>
    <row r="6" s="65" customFormat="1" ht="39.95" customHeight="1" spans="1:6">
      <c r="A6" s="120" t="s">
        <v>1305</v>
      </c>
      <c r="B6" s="98">
        <f t="shared" ref="B6:F6" si="0">SUM(B7:B9)</f>
        <v>12008</v>
      </c>
      <c r="C6" s="121">
        <f t="shared" si="0"/>
        <v>14954</v>
      </c>
      <c r="D6" s="99">
        <f t="shared" ref="D6:D17" si="1">C6/B6*100</f>
        <v>124.533644237175</v>
      </c>
      <c r="E6" s="99">
        <f t="shared" ref="E6:E17" si="2">(C6-F6)/F6*100</f>
        <v>22.0037529574937</v>
      </c>
      <c r="F6" s="122">
        <f t="shared" si="0"/>
        <v>12257</v>
      </c>
    </row>
    <row r="7" s="65" customFormat="1" ht="39.95" customHeight="1" spans="1:6">
      <c r="A7" s="123" t="s">
        <v>1306</v>
      </c>
      <c r="B7" s="101">
        <v>1470</v>
      </c>
      <c r="C7" s="124">
        <v>1535</v>
      </c>
      <c r="D7" s="102">
        <f t="shared" si="1"/>
        <v>104.421768707483</v>
      </c>
      <c r="E7" s="102">
        <f t="shared" si="2"/>
        <v>6.37560637560638</v>
      </c>
      <c r="F7" s="125">
        <v>1443</v>
      </c>
    </row>
    <row r="8" s="65" customFormat="1" ht="39.95" customHeight="1" spans="1:6">
      <c r="A8" s="123" t="s">
        <v>1307</v>
      </c>
      <c r="B8" s="101">
        <v>6975</v>
      </c>
      <c r="C8" s="124">
        <v>5622</v>
      </c>
      <c r="D8" s="102">
        <f t="shared" si="1"/>
        <v>80.6021505376344</v>
      </c>
      <c r="E8" s="102">
        <f t="shared" si="2"/>
        <v>-8.82257541355822</v>
      </c>
      <c r="F8" s="125">
        <v>6166</v>
      </c>
    </row>
    <row r="9" s="65" customFormat="1" ht="39.95" customHeight="1" spans="1:6">
      <c r="A9" s="123" t="s">
        <v>1308</v>
      </c>
      <c r="B9" s="101">
        <v>3563</v>
      </c>
      <c r="C9" s="124">
        <v>7797</v>
      </c>
      <c r="D9" s="102">
        <f t="shared" si="1"/>
        <v>218.832444569183</v>
      </c>
      <c r="E9" s="102">
        <f t="shared" si="2"/>
        <v>67.749569707401</v>
      </c>
      <c r="F9" s="125">
        <v>4648</v>
      </c>
    </row>
    <row r="10" s="109" customFormat="1" ht="39.95" customHeight="1" spans="1:6">
      <c r="A10" s="120" t="s">
        <v>1309</v>
      </c>
      <c r="B10" s="126">
        <f t="shared" ref="B10:F10" si="3">SUM(B11:B13)</f>
        <v>46549</v>
      </c>
      <c r="C10" s="121">
        <f t="shared" si="3"/>
        <v>47801</v>
      </c>
      <c r="D10" s="99">
        <f t="shared" si="1"/>
        <v>102.689638875164</v>
      </c>
      <c r="E10" s="99">
        <f t="shared" si="2"/>
        <v>14.6142041912435</v>
      </c>
      <c r="F10" s="127">
        <f t="shared" si="3"/>
        <v>41706</v>
      </c>
    </row>
    <row r="11" s="109" customFormat="1" ht="39.95" customHeight="1" spans="1:6">
      <c r="A11" s="123" t="s">
        <v>1306</v>
      </c>
      <c r="B11" s="128">
        <v>22449</v>
      </c>
      <c r="C11" s="124">
        <v>23780</v>
      </c>
      <c r="D11" s="102">
        <f t="shared" si="1"/>
        <v>105.928994610005</v>
      </c>
      <c r="E11" s="102">
        <f t="shared" si="2"/>
        <v>-5.93354430379747</v>
      </c>
      <c r="F11" s="125">
        <v>25280</v>
      </c>
    </row>
    <row r="12" s="109" customFormat="1" ht="39.95" customHeight="1" spans="1:6">
      <c r="A12" s="123" t="s">
        <v>1307</v>
      </c>
      <c r="B12" s="128">
        <v>23000</v>
      </c>
      <c r="C12" s="124">
        <v>23000</v>
      </c>
      <c r="D12" s="102">
        <f t="shared" si="1"/>
        <v>100</v>
      </c>
      <c r="E12" s="102">
        <f t="shared" si="2"/>
        <v>53.3333333333333</v>
      </c>
      <c r="F12" s="125">
        <v>15000</v>
      </c>
    </row>
    <row r="13" s="109" customFormat="1" ht="39.95" customHeight="1" spans="1:6">
      <c r="A13" s="77" t="s">
        <v>1308</v>
      </c>
      <c r="B13" s="128">
        <v>1100</v>
      </c>
      <c r="C13" s="101">
        <v>1021</v>
      </c>
      <c r="D13" s="102">
        <f t="shared" si="1"/>
        <v>92.8181818181818</v>
      </c>
      <c r="E13" s="102">
        <f t="shared" si="2"/>
        <v>-28.4011220196353</v>
      </c>
      <c r="F13" s="129">
        <v>1426</v>
      </c>
    </row>
    <row r="14" s="110" customFormat="1" ht="39.95" customHeight="1" spans="1:6">
      <c r="A14" s="130" t="s">
        <v>1310</v>
      </c>
      <c r="B14" s="75">
        <f t="shared" ref="B14:F14" si="4">SUM(B15:B17)</f>
        <v>58557</v>
      </c>
      <c r="C14" s="98">
        <f t="shared" si="4"/>
        <v>62755</v>
      </c>
      <c r="D14" s="99">
        <f t="shared" si="1"/>
        <v>107.169083115597</v>
      </c>
      <c r="E14" s="99">
        <f t="shared" si="2"/>
        <v>16.2926449604359</v>
      </c>
      <c r="F14" s="122">
        <f t="shared" si="4"/>
        <v>53963</v>
      </c>
    </row>
    <row r="15" s="65" customFormat="1" ht="39.95" customHeight="1" spans="1:6">
      <c r="A15" s="77" t="s">
        <v>1306</v>
      </c>
      <c r="B15" s="78">
        <v>23919</v>
      </c>
      <c r="C15" s="101">
        <v>25315</v>
      </c>
      <c r="D15" s="102">
        <f t="shared" si="1"/>
        <v>105.836364396505</v>
      </c>
      <c r="E15" s="102">
        <f t="shared" si="2"/>
        <v>-5.26886951315346</v>
      </c>
      <c r="F15" s="129">
        <v>26723</v>
      </c>
    </row>
    <row r="16" s="65" customFormat="1" ht="39.95" customHeight="1" spans="1:6">
      <c r="A16" s="77" t="s">
        <v>1307</v>
      </c>
      <c r="B16" s="78">
        <v>29975</v>
      </c>
      <c r="C16" s="101">
        <v>28622</v>
      </c>
      <c r="D16" s="102">
        <f t="shared" si="1"/>
        <v>95.4862385321101</v>
      </c>
      <c r="E16" s="102">
        <f t="shared" si="2"/>
        <v>35.2263063403572</v>
      </c>
      <c r="F16" s="129">
        <v>21166</v>
      </c>
    </row>
    <row r="17" s="65" customFormat="1" ht="39.95" customHeight="1" spans="1:6">
      <c r="A17" s="77" t="s">
        <v>1308</v>
      </c>
      <c r="B17" s="78">
        <v>4663</v>
      </c>
      <c r="C17" s="101">
        <v>8818</v>
      </c>
      <c r="D17" s="102">
        <f t="shared" si="1"/>
        <v>189.105725927514</v>
      </c>
      <c r="E17" s="102">
        <f t="shared" si="2"/>
        <v>45.1761606848864</v>
      </c>
      <c r="F17" s="129">
        <v>6074</v>
      </c>
    </row>
  </sheetData>
  <mergeCells count="5">
    <mergeCell ref="A2:F2"/>
    <mergeCell ref="C4:E4"/>
    <mergeCell ref="A4:A5"/>
    <mergeCell ref="B4:B5"/>
    <mergeCell ref="F4:F5"/>
  </mergeCells>
  <pageMargins left="0.629861111111111" right="0.472222222222222" top="0.751388888888889" bottom="0.751388888888889" header="0.298611111111111" footer="0.298611111111111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E8" sqref="E8"/>
    </sheetView>
  </sheetViews>
  <sheetFormatPr defaultColWidth="9" defaultRowHeight="14.25" outlineLevelCol="5"/>
  <cols>
    <col min="1" max="1" width="36.25" style="84" customWidth="1"/>
    <col min="2" max="2" width="14.625" style="84" customWidth="1"/>
    <col min="3" max="3" width="9.5" style="85" customWidth="1"/>
    <col min="4" max="4" width="8.875" style="85" customWidth="1"/>
    <col min="5" max="5" width="13.125" style="85" customWidth="1"/>
    <col min="6" max="6" width="6.625" style="84" hidden="1" customWidth="1"/>
    <col min="7" max="16384" width="9" style="84"/>
  </cols>
  <sheetData>
    <row r="1" s="80" customFormat="1" ht="17.25" customHeight="1" spans="1:5">
      <c r="A1" s="68" t="s">
        <v>1329</v>
      </c>
      <c r="B1" s="86"/>
      <c r="C1" s="87"/>
      <c r="D1" s="87"/>
      <c r="E1" s="87"/>
    </row>
    <row r="2" s="80" customFormat="1" ht="27.75" customHeight="1" spans="1:6">
      <c r="A2" s="88" t="s">
        <v>1330</v>
      </c>
      <c r="B2" s="88"/>
      <c r="C2" s="88"/>
      <c r="D2" s="88"/>
      <c r="E2" s="88"/>
      <c r="F2" s="88"/>
    </row>
    <row r="3" s="81" customFormat="1" ht="21.75" customHeight="1" spans="1:5">
      <c r="A3" s="89"/>
      <c r="B3" s="89"/>
      <c r="C3" s="89"/>
      <c r="D3" s="89"/>
      <c r="E3" s="71" t="s">
        <v>2</v>
      </c>
    </row>
    <row r="4" s="82" customFormat="1" ht="45" customHeight="1" spans="1:6">
      <c r="A4" s="90" t="s">
        <v>3</v>
      </c>
      <c r="B4" s="90" t="s">
        <v>1303</v>
      </c>
      <c r="C4" s="91" t="s">
        <v>6</v>
      </c>
      <c r="D4" s="92"/>
      <c r="E4" s="93"/>
      <c r="F4" s="94">
        <v>2023</v>
      </c>
    </row>
    <row r="5" s="82" customFormat="1" ht="45" customHeight="1" spans="1:6">
      <c r="A5" s="95"/>
      <c r="B5" s="95"/>
      <c r="C5" s="96" t="s">
        <v>7</v>
      </c>
      <c r="D5" s="96" t="s">
        <v>1313</v>
      </c>
      <c r="E5" s="96" t="s">
        <v>9</v>
      </c>
      <c r="F5" s="97"/>
    </row>
    <row r="6" s="82" customFormat="1" ht="45" customHeight="1" spans="1:6">
      <c r="A6" s="74" t="s">
        <v>1314</v>
      </c>
      <c r="B6" s="98">
        <f t="shared" ref="B6:F6" si="0">SUM(B7:B8)</f>
        <v>11726</v>
      </c>
      <c r="C6" s="98">
        <f t="shared" si="0"/>
        <v>10739</v>
      </c>
      <c r="D6" s="99">
        <f t="shared" ref="D6:D14" si="1">C6/B6*100</f>
        <v>91.582807436466</v>
      </c>
      <c r="E6" s="99">
        <f t="shared" ref="E6:E14" si="2">(C6-F6)/F6*100</f>
        <v>4.65841535912679</v>
      </c>
      <c r="F6" s="100">
        <f t="shared" si="0"/>
        <v>10261</v>
      </c>
    </row>
    <row r="7" s="82" customFormat="1" ht="45" customHeight="1" spans="1:6">
      <c r="A7" s="77" t="s">
        <v>1315</v>
      </c>
      <c r="B7" s="101">
        <v>11650</v>
      </c>
      <c r="C7" s="101">
        <v>10612</v>
      </c>
      <c r="D7" s="102">
        <f t="shared" si="1"/>
        <v>91.0901287553648</v>
      </c>
      <c r="E7" s="102">
        <f t="shared" si="2"/>
        <v>4.23337589627738</v>
      </c>
      <c r="F7" s="103">
        <v>10181</v>
      </c>
    </row>
    <row r="8" s="82" customFormat="1" ht="45" customHeight="1" spans="1:6">
      <c r="A8" s="77" t="s">
        <v>1316</v>
      </c>
      <c r="B8" s="101">
        <v>76</v>
      </c>
      <c r="C8" s="101">
        <v>127</v>
      </c>
      <c r="D8" s="102">
        <f t="shared" si="1"/>
        <v>167.105263157895</v>
      </c>
      <c r="E8" s="102">
        <f t="shared" si="2"/>
        <v>58.75</v>
      </c>
      <c r="F8" s="103">
        <v>80</v>
      </c>
    </row>
    <row r="9" s="82" customFormat="1" ht="45" customHeight="1" spans="1:6">
      <c r="A9" s="74" t="s">
        <v>1317</v>
      </c>
      <c r="B9" s="98">
        <f t="shared" ref="B9:F9" si="3">SUM(B10:B11)</f>
        <v>45470</v>
      </c>
      <c r="C9" s="98">
        <f t="shared" si="3"/>
        <v>46062</v>
      </c>
      <c r="D9" s="99">
        <f t="shared" si="1"/>
        <v>101.301957334506</v>
      </c>
      <c r="E9" s="99">
        <f t="shared" si="2"/>
        <v>4.74587833996589</v>
      </c>
      <c r="F9" s="100">
        <f t="shared" si="3"/>
        <v>43975</v>
      </c>
    </row>
    <row r="10" s="82" customFormat="1" ht="45" customHeight="1" spans="1:6">
      <c r="A10" s="77" t="s">
        <v>1315</v>
      </c>
      <c r="B10" s="101">
        <v>45380</v>
      </c>
      <c r="C10" s="101">
        <v>46009</v>
      </c>
      <c r="D10" s="102">
        <f t="shared" si="1"/>
        <v>101.386073159982</v>
      </c>
      <c r="E10" s="102">
        <f t="shared" si="2"/>
        <v>4.82081425284214</v>
      </c>
      <c r="F10" s="103">
        <v>43893</v>
      </c>
    </row>
    <row r="11" s="82" customFormat="1" ht="45" customHeight="1" spans="1:6">
      <c r="A11" s="77" t="s">
        <v>1316</v>
      </c>
      <c r="B11" s="104">
        <v>90</v>
      </c>
      <c r="C11" s="101">
        <v>53</v>
      </c>
      <c r="D11" s="102">
        <f t="shared" si="1"/>
        <v>58.8888888888889</v>
      </c>
      <c r="E11" s="102">
        <f t="shared" si="2"/>
        <v>-35.3658536585366</v>
      </c>
      <c r="F11" s="103">
        <v>82</v>
      </c>
    </row>
    <row r="12" s="82" customFormat="1" ht="45" customHeight="1" spans="1:6">
      <c r="A12" s="100" t="s">
        <v>1318</v>
      </c>
      <c r="B12" s="105">
        <f t="shared" ref="B12:F12" si="4">SUM(B13:B14)</f>
        <v>57196</v>
      </c>
      <c r="C12" s="98">
        <f t="shared" si="4"/>
        <v>56801</v>
      </c>
      <c r="D12" s="99">
        <f t="shared" si="1"/>
        <v>99.3093922651934</v>
      </c>
      <c r="E12" s="99">
        <f t="shared" si="2"/>
        <v>4.72933107161295</v>
      </c>
      <c r="F12" s="100">
        <f t="shared" si="4"/>
        <v>54236</v>
      </c>
    </row>
    <row r="13" s="82" customFormat="1" ht="45" customHeight="1" spans="1:6">
      <c r="A13" s="106" t="s">
        <v>1319</v>
      </c>
      <c r="B13" s="107">
        <v>57030</v>
      </c>
      <c r="C13" s="101">
        <v>56621</v>
      </c>
      <c r="D13" s="102">
        <f t="shared" si="1"/>
        <v>99.2828335963528</v>
      </c>
      <c r="E13" s="102">
        <f t="shared" si="2"/>
        <v>4.71021193179717</v>
      </c>
      <c r="F13" s="103">
        <v>54074</v>
      </c>
    </row>
    <row r="14" s="83" customFormat="1" ht="45" customHeight="1" spans="1:6">
      <c r="A14" s="77" t="s">
        <v>1316</v>
      </c>
      <c r="B14" s="107">
        <v>166</v>
      </c>
      <c r="C14" s="101">
        <v>180</v>
      </c>
      <c r="D14" s="102">
        <f t="shared" si="1"/>
        <v>108.433734939759</v>
      </c>
      <c r="E14" s="102">
        <f t="shared" si="2"/>
        <v>11.1111111111111</v>
      </c>
      <c r="F14" s="108">
        <v>162</v>
      </c>
    </row>
  </sheetData>
  <mergeCells count="5">
    <mergeCell ref="A2:F2"/>
    <mergeCell ref="C4:E4"/>
    <mergeCell ref="A4:A5"/>
    <mergeCell ref="B4:B5"/>
    <mergeCell ref="F4:F5"/>
  </mergeCells>
  <pageMargins left="0.66875" right="0.472222222222222" top="0.751388888888889" bottom="0.751388888888889" header="0.298611111111111" footer="0.298611111111111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D7" sqref="D7"/>
    </sheetView>
  </sheetViews>
  <sheetFormatPr defaultColWidth="9" defaultRowHeight="14.25" outlineLevelCol="2"/>
  <cols>
    <col min="1" max="1" width="45.625" style="66" customWidth="1"/>
    <col min="2" max="2" width="20.625" style="67" customWidth="1"/>
    <col min="3" max="3" width="15.625" style="66" customWidth="1"/>
    <col min="4" max="5" width="9" style="66"/>
    <col min="6" max="6" width="9" style="66" hidden="1" customWidth="1"/>
    <col min="7" max="16384" width="9" style="66"/>
  </cols>
  <sheetData>
    <row r="1" ht="17.25" customHeight="1" spans="1:1">
      <c r="A1" s="68" t="s">
        <v>1331</v>
      </c>
    </row>
    <row r="2" ht="30.75" customHeight="1" spans="1:3">
      <c r="A2" s="69" t="s">
        <v>1332</v>
      </c>
      <c r="B2" s="69"/>
      <c r="C2" s="69"/>
    </row>
    <row r="3" ht="19.5" customHeight="1" spans="1:3">
      <c r="A3" s="70"/>
      <c r="B3" s="71"/>
      <c r="C3" s="71" t="s">
        <v>2</v>
      </c>
    </row>
    <row r="4" s="65" customFormat="1" ht="45" customHeight="1" spans="1:3">
      <c r="A4" s="72" t="s">
        <v>3</v>
      </c>
      <c r="B4" s="73" t="s">
        <v>6</v>
      </c>
      <c r="C4" s="73" t="s">
        <v>1322</v>
      </c>
    </row>
    <row r="5" s="65" customFormat="1" ht="45" customHeight="1" spans="1:3">
      <c r="A5" s="74" t="s">
        <v>1323</v>
      </c>
      <c r="B5" s="75">
        <f>SUM(B6:B7)</f>
        <v>5954</v>
      </c>
      <c r="C5" s="76"/>
    </row>
    <row r="6" s="65" customFormat="1" ht="45" customHeight="1" spans="1:3">
      <c r="A6" s="77" t="s">
        <v>1324</v>
      </c>
      <c r="B6" s="78">
        <v>4215</v>
      </c>
      <c r="C6" s="76"/>
    </row>
    <row r="7" s="65" customFormat="1" ht="45" customHeight="1" spans="1:3">
      <c r="A7" s="77" t="s">
        <v>1325</v>
      </c>
      <c r="B7" s="78">
        <v>1739</v>
      </c>
      <c r="C7" s="76"/>
    </row>
    <row r="8" s="65" customFormat="1" ht="45" customHeight="1" spans="1:3">
      <c r="A8" s="74" t="s">
        <v>1326</v>
      </c>
      <c r="B8" s="75">
        <f>SUM(B9:B10)</f>
        <v>89935</v>
      </c>
      <c r="C8" s="76"/>
    </row>
    <row r="9" s="65" customFormat="1" ht="45" customHeight="1" spans="1:3">
      <c r="A9" s="77" t="s">
        <v>1324</v>
      </c>
      <c r="B9" s="78">
        <v>84075</v>
      </c>
      <c r="C9" s="76"/>
    </row>
    <row r="10" s="65" customFormat="1" ht="45" customHeight="1" spans="1:3">
      <c r="A10" s="77" t="s">
        <v>1325</v>
      </c>
      <c r="B10" s="78">
        <v>5860</v>
      </c>
      <c r="C10" s="79"/>
    </row>
  </sheetData>
  <mergeCells count="1">
    <mergeCell ref="A2:C2"/>
  </mergeCells>
  <pageMargins left="1.02361111111111" right="0.511805555555556" top="0.751388888888889" bottom="0.751388888888889" header="0.298611111111111" footer="0.298611111111111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D13" sqref="D13"/>
    </sheetView>
  </sheetViews>
  <sheetFormatPr defaultColWidth="8.75" defaultRowHeight="14.25"/>
  <cols>
    <col min="1" max="1" width="13.25" style="27" customWidth="1"/>
    <col min="2" max="2" width="21.75" style="27" customWidth="1"/>
    <col min="3" max="3" width="22.125" style="27" customWidth="1"/>
    <col min="4" max="4" width="23.125" style="27" customWidth="1"/>
    <col min="5" max="255" width="8.75" style="27"/>
    <col min="256" max="256" width="10.375" style="27" customWidth="1"/>
    <col min="257" max="260" width="15.125" style="27" customWidth="1"/>
    <col min="261" max="511" width="8.75" style="27"/>
    <col min="512" max="512" width="10.375" style="27" customWidth="1"/>
    <col min="513" max="516" width="15.125" style="27" customWidth="1"/>
    <col min="517" max="767" width="8.75" style="27"/>
    <col min="768" max="768" width="10.375" style="27" customWidth="1"/>
    <col min="769" max="772" width="15.125" style="27" customWidth="1"/>
    <col min="773" max="1023" width="8.75" style="27"/>
    <col min="1024" max="1024" width="10.375" style="27" customWidth="1"/>
    <col min="1025" max="1028" width="15.125" style="27" customWidth="1"/>
    <col min="1029" max="1279" width="8.75" style="27"/>
    <col min="1280" max="1280" width="10.375" style="27" customWidth="1"/>
    <col min="1281" max="1284" width="15.125" style="27" customWidth="1"/>
    <col min="1285" max="1535" width="8.75" style="27"/>
    <col min="1536" max="1536" width="10.375" style="27" customWidth="1"/>
    <col min="1537" max="1540" width="15.125" style="27" customWidth="1"/>
    <col min="1541" max="1791" width="8.75" style="27"/>
    <col min="1792" max="1792" width="10.375" style="27" customWidth="1"/>
    <col min="1793" max="1796" width="15.125" style="27" customWidth="1"/>
    <col min="1797" max="2047" width="8.75" style="27"/>
    <col min="2048" max="2048" width="10.375" style="27" customWidth="1"/>
    <col min="2049" max="2052" width="15.125" style="27" customWidth="1"/>
    <col min="2053" max="2303" width="8.75" style="27"/>
    <col min="2304" max="2304" width="10.375" style="27" customWidth="1"/>
    <col min="2305" max="2308" width="15.125" style="27" customWidth="1"/>
    <col min="2309" max="2559" width="8.75" style="27"/>
    <col min="2560" max="2560" width="10.375" style="27" customWidth="1"/>
    <col min="2561" max="2564" width="15.125" style="27" customWidth="1"/>
    <col min="2565" max="2815" width="8.75" style="27"/>
    <col min="2816" max="2816" width="10.375" style="27" customWidth="1"/>
    <col min="2817" max="2820" width="15.125" style="27" customWidth="1"/>
    <col min="2821" max="3071" width="8.75" style="27"/>
    <col min="3072" max="3072" width="10.375" style="27" customWidth="1"/>
    <col min="3073" max="3076" width="15.125" style="27" customWidth="1"/>
    <col min="3077" max="3327" width="8.75" style="27"/>
    <col min="3328" max="3328" width="10.375" style="27" customWidth="1"/>
    <col min="3329" max="3332" width="15.125" style="27" customWidth="1"/>
    <col min="3333" max="3583" width="8.75" style="27"/>
    <col min="3584" max="3584" width="10.375" style="27" customWidth="1"/>
    <col min="3585" max="3588" width="15.125" style="27" customWidth="1"/>
    <col min="3589" max="3839" width="8.75" style="27"/>
    <col min="3840" max="3840" width="10.375" style="27" customWidth="1"/>
    <col min="3841" max="3844" width="15.125" style="27" customWidth="1"/>
    <col min="3845" max="4095" width="8.75" style="27"/>
    <col min="4096" max="4096" width="10.375" style="27" customWidth="1"/>
    <col min="4097" max="4100" width="15.125" style="27" customWidth="1"/>
    <col min="4101" max="4351" width="8.75" style="27"/>
    <col min="4352" max="4352" width="10.375" style="27" customWidth="1"/>
    <col min="4353" max="4356" width="15.125" style="27" customWidth="1"/>
    <col min="4357" max="4607" width="8.75" style="27"/>
    <col min="4608" max="4608" width="10.375" style="27" customWidth="1"/>
    <col min="4609" max="4612" width="15.125" style="27" customWidth="1"/>
    <col min="4613" max="4863" width="8.75" style="27"/>
    <col min="4864" max="4864" width="10.375" style="27" customWidth="1"/>
    <col min="4865" max="4868" width="15.125" style="27" customWidth="1"/>
    <col min="4869" max="5119" width="8.75" style="27"/>
    <col min="5120" max="5120" width="10.375" style="27" customWidth="1"/>
    <col min="5121" max="5124" width="15.125" style="27" customWidth="1"/>
    <col min="5125" max="5375" width="8.75" style="27"/>
    <col min="5376" max="5376" width="10.375" style="27" customWidth="1"/>
    <col min="5377" max="5380" width="15.125" style="27" customWidth="1"/>
    <col min="5381" max="5631" width="8.75" style="27"/>
    <col min="5632" max="5632" width="10.375" style="27" customWidth="1"/>
    <col min="5633" max="5636" width="15.125" style="27" customWidth="1"/>
    <col min="5637" max="5887" width="8.75" style="27"/>
    <col min="5888" max="5888" width="10.375" style="27" customWidth="1"/>
    <col min="5889" max="5892" width="15.125" style="27" customWidth="1"/>
    <col min="5893" max="6143" width="8.75" style="27"/>
    <col min="6144" max="6144" width="10.375" style="27" customWidth="1"/>
    <col min="6145" max="6148" width="15.125" style="27" customWidth="1"/>
    <col min="6149" max="6399" width="8.75" style="27"/>
    <col min="6400" max="6400" width="10.375" style="27" customWidth="1"/>
    <col min="6401" max="6404" width="15.125" style="27" customWidth="1"/>
    <col min="6405" max="6655" width="8.75" style="27"/>
    <col min="6656" max="6656" width="10.375" style="27" customWidth="1"/>
    <col min="6657" max="6660" width="15.125" style="27" customWidth="1"/>
    <col min="6661" max="6911" width="8.75" style="27"/>
    <col min="6912" max="6912" width="10.375" style="27" customWidth="1"/>
    <col min="6913" max="6916" width="15.125" style="27" customWidth="1"/>
    <col min="6917" max="7167" width="8.75" style="27"/>
    <col min="7168" max="7168" width="10.375" style="27" customWidth="1"/>
    <col min="7169" max="7172" width="15.125" style="27" customWidth="1"/>
    <col min="7173" max="7423" width="8.75" style="27"/>
    <col min="7424" max="7424" width="10.375" style="27" customWidth="1"/>
    <col min="7425" max="7428" width="15.125" style="27" customWidth="1"/>
    <col min="7429" max="7679" width="8.75" style="27"/>
    <col min="7680" max="7680" width="10.375" style="27" customWidth="1"/>
    <col min="7681" max="7684" width="15.125" style="27" customWidth="1"/>
    <col min="7685" max="7935" width="8.75" style="27"/>
    <col min="7936" max="7936" width="10.375" style="27" customWidth="1"/>
    <col min="7937" max="7940" width="15.125" style="27" customWidth="1"/>
    <col min="7941" max="8191" width="8.75" style="27"/>
    <col min="8192" max="8192" width="10.375" style="27" customWidth="1"/>
    <col min="8193" max="8196" width="15.125" style="27" customWidth="1"/>
    <col min="8197" max="8447" width="8.75" style="27"/>
    <col min="8448" max="8448" width="10.375" style="27" customWidth="1"/>
    <col min="8449" max="8452" width="15.125" style="27" customWidth="1"/>
    <col min="8453" max="8703" width="8.75" style="27"/>
    <col min="8704" max="8704" width="10.375" style="27" customWidth="1"/>
    <col min="8705" max="8708" width="15.125" style="27" customWidth="1"/>
    <col min="8709" max="8959" width="8.75" style="27"/>
    <col min="8960" max="8960" width="10.375" style="27" customWidth="1"/>
    <col min="8961" max="8964" width="15.125" style="27" customWidth="1"/>
    <col min="8965" max="9215" width="8.75" style="27"/>
    <col min="9216" max="9216" width="10.375" style="27" customWidth="1"/>
    <col min="9217" max="9220" width="15.125" style="27" customWidth="1"/>
    <col min="9221" max="9471" width="8.75" style="27"/>
    <col min="9472" max="9472" width="10.375" style="27" customWidth="1"/>
    <col min="9473" max="9476" width="15.125" style="27" customWidth="1"/>
    <col min="9477" max="9727" width="8.75" style="27"/>
    <col min="9728" max="9728" width="10.375" style="27" customWidth="1"/>
    <col min="9729" max="9732" width="15.125" style="27" customWidth="1"/>
    <col min="9733" max="9983" width="8.75" style="27"/>
    <col min="9984" max="9984" width="10.375" style="27" customWidth="1"/>
    <col min="9985" max="9988" width="15.125" style="27" customWidth="1"/>
    <col min="9989" max="10239" width="8.75" style="27"/>
    <col min="10240" max="10240" width="10.375" style="27" customWidth="1"/>
    <col min="10241" max="10244" width="15.125" style="27" customWidth="1"/>
    <col min="10245" max="10495" width="8.75" style="27"/>
    <col min="10496" max="10496" width="10.375" style="27" customWidth="1"/>
    <col min="10497" max="10500" width="15.125" style="27" customWidth="1"/>
    <col min="10501" max="10751" width="8.75" style="27"/>
    <col min="10752" max="10752" width="10.375" style="27" customWidth="1"/>
    <col min="10753" max="10756" width="15.125" style="27" customWidth="1"/>
    <col min="10757" max="11007" width="8.75" style="27"/>
    <col min="11008" max="11008" width="10.375" style="27" customWidth="1"/>
    <col min="11009" max="11012" width="15.125" style="27" customWidth="1"/>
    <col min="11013" max="11263" width="8.75" style="27"/>
    <col min="11264" max="11264" width="10.375" style="27" customWidth="1"/>
    <col min="11265" max="11268" width="15.125" style="27" customWidth="1"/>
    <col min="11269" max="11519" width="8.75" style="27"/>
    <col min="11520" max="11520" width="10.375" style="27" customWidth="1"/>
    <col min="11521" max="11524" width="15.125" style="27" customWidth="1"/>
    <col min="11525" max="11775" width="8.75" style="27"/>
    <col min="11776" max="11776" width="10.375" style="27" customWidth="1"/>
    <col min="11777" max="11780" width="15.125" style="27" customWidth="1"/>
    <col min="11781" max="12031" width="8.75" style="27"/>
    <col min="12032" max="12032" width="10.375" style="27" customWidth="1"/>
    <col min="12033" max="12036" width="15.125" style="27" customWidth="1"/>
    <col min="12037" max="12287" width="8.75" style="27"/>
    <col min="12288" max="12288" width="10.375" style="27" customWidth="1"/>
    <col min="12289" max="12292" width="15.125" style="27" customWidth="1"/>
    <col min="12293" max="12543" width="8.75" style="27"/>
    <col min="12544" max="12544" width="10.375" style="27" customWidth="1"/>
    <col min="12545" max="12548" width="15.125" style="27" customWidth="1"/>
    <col min="12549" max="12799" width="8.75" style="27"/>
    <col min="12800" max="12800" width="10.375" style="27" customWidth="1"/>
    <col min="12801" max="12804" width="15.125" style="27" customWidth="1"/>
    <col min="12805" max="13055" width="8.75" style="27"/>
    <col min="13056" max="13056" width="10.375" style="27" customWidth="1"/>
    <col min="13057" max="13060" width="15.125" style="27" customWidth="1"/>
    <col min="13061" max="13311" width="8.75" style="27"/>
    <col min="13312" max="13312" width="10.375" style="27" customWidth="1"/>
    <col min="13313" max="13316" width="15.125" style="27" customWidth="1"/>
    <col min="13317" max="13567" width="8.75" style="27"/>
    <col min="13568" max="13568" width="10.375" style="27" customWidth="1"/>
    <col min="13569" max="13572" width="15.125" style="27" customWidth="1"/>
    <col min="13573" max="13823" width="8.75" style="27"/>
    <col min="13824" max="13824" width="10.375" style="27" customWidth="1"/>
    <col min="13825" max="13828" width="15.125" style="27" customWidth="1"/>
    <col min="13829" max="14079" width="8.75" style="27"/>
    <col min="14080" max="14080" width="10.375" style="27" customWidth="1"/>
    <col min="14081" max="14084" width="15.125" style="27" customWidth="1"/>
    <col min="14085" max="14335" width="8.75" style="27"/>
    <col min="14336" max="14336" width="10.375" style="27" customWidth="1"/>
    <col min="14337" max="14340" width="15.125" style="27" customWidth="1"/>
    <col min="14341" max="14591" width="8.75" style="27"/>
    <col min="14592" max="14592" width="10.375" style="27" customWidth="1"/>
    <col min="14593" max="14596" width="15.125" style="27" customWidth="1"/>
    <col min="14597" max="14847" width="8.75" style="27"/>
    <col min="14848" max="14848" width="10.375" style="27" customWidth="1"/>
    <col min="14849" max="14852" width="15.125" style="27" customWidth="1"/>
    <col min="14853" max="15103" width="8.75" style="27"/>
    <col min="15104" max="15104" width="10.375" style="27" customWidth="1"/>
    <col min="15105" max="15108" width="15.125" style="27" customWidth="1"/>
    <col min="15109" max="15359" width="8.75" style="27"/>
    <col min="15360" max="15360" width="10.375" style="27" customWidth="1"/>
    <col min="15361" max="15364" width="15.125" style="27" customWidth="1"/>
    <col min="15365" max="15615" width="8.75" style="27"/>
    <col min="15616" max="15616" width="10.375" style="27" customWidth="1"/>
    <col min="15617" max="15620" width="15.125" style="27" customWidth="1"/>
    <col min="15621" max="15871" width="8.75" style="27"/>
    <col min="15872" max="15872" width="10.375" style="27" customWidth="1"/>
    <col min="15873" max="15876" width="15.125" style="27" customWidth="1"/>
    <col min="15877" max="16127" width="8.75" style="27"/>
    <col min="16128" max="16128" width="10.375" style="27" customWidth="1"/>
    <col min="16129" max="16132" width="15.125" style="27" customWidth="1"/>
    <col min="16133" max="16384" width="8.75" style="27"/>
  </cols>
  <sheetData>
    <row r="1" ht="18" customHeight="1" spans="1:4">
      <c r="A1" s="1" t="s">
        <v>1333</v>
      </c>
      <c r="B1" s="28"/>
      <c r="C1" s="28"/>
      <c r="D1" s="59"/>
    </row>
    <row r="2" ht="28.15" customHeight="1" spans="1:4">
      <c r="A2" s="42" t="s">
        <v>1334</v>
      </c>
      <c r="B2" s="42"/>
      <c r="C2" s="42"/>
      <c r="D2" s="42"/>
    </row>
    <row r="3" ht="21" customHeight="1" spans="1:4">
      <c r="A3" s="30"/>
      <c r="B3" s="30"/>
      <c r="C3" s="30"/>
      <c r="D3" s="30" t="s">
        <v>2</v>
      </c>
    </row>
    <row r="4" ht="60" customHeight="1" spans="1:4">
      <c r="A4" s="60" t="s">
        <v>1296</v>
      </c>
      <c r="B4" s="60" t="s">
        <v>1335</v>
      </c>
      <c r="C4" s="60" t="s">
        <v>1336</v>
      </c>
      <c r="D4" s="60" t="s">
        <v>1337</v>
      </c>
    </row>
    <row r="5" ht="53.25" customHeight="1" spans="1:10">
      <c r="A5" s="61" t="s">
        <v>1173</v>
      </c>
      <c r="B5" s="62">
        <v>429424</v>
      </c>
      <c r="C5" s="62">
        <v>677743</v>
      </c>
      <c r="D5" s="62">
        <f>670114-45090</f>
        <v>625024</v>
      </c>
      <c r="H5" s="40"/>
      <c r="I5" s="40"/>
      <c r="J5" s="40"/>
    </row>
    <row r="6" ht="30.4" customHeight="1" spans="1:10">
      <c r="A6" s="39"/>
      <c r="B6" s="39"/>
      <c r="C6" s="39"/>
      <c r="D6" s="63"/>
      <c r="H6" s="40"/>
      <c r="I6" s="40"/>
      <c r="J6" s="40"/>
    </row>
    <row r="7" ht="30.4" customHeight="1" spans="1:10">
      <c r="A7" s="39"/>
      <c r="B7" s="39"/>
      <c r="C7" s="39"/>
      <c r="D7" s="63"/>
      <c r="H7" s="40"/>
      <c r="I7" s="40"/>
      <c r="J7" s="40"/>
    </row>
    <row r="8" ht="30.4" customHeight="1" spans="1:10">
      <c r="A8" s="39"/>
      <c r="B8" s="39"/>
      <c r="C8" s="39"/>
      <c r="D8" s="63"/>
      <c r="H8" s="40"/>
      <c r="I8" s="40"/>
      <c r="J8" s="40"/>
    </row>
    <row r="9" ht="30.4" customHeight="1" spans="1:10">
      <c r="A9" s="39"/>
      <c r="B9" s="39"/>
      <c r="C9" s="39"/>
      <c r="D9" s="63"/>
      <c r="H9" s="40"/>
      <c r="I9" s="40"/>
      <c r="J9" s="40"/>
    </row>
    <row r="10" ht="30.4" customHeight="1" spans="1:10">
      <c r="A10" s="39"/>
      <c r="B10" s="39"/>
      <c r="C10" s="39"/>
      <c r="D10" s="63"/>
      <c r="H10" s="40"/>
      <c r="I10" s="40"/>
      <c r="J10" s="40"/>
    </row>
    <row r="11" ht="20.65" customHeight="1" spans="1:4">
      <c r="A11" s="59"/>
      <c r="B11" s="59"/>
      <c r="C11" s="59"/>
      <c r="D11" s="59"/>
    </row>
    <row r="12" spans="1:4">
      <c r="A12" s="39"/>
      <c r="B12" s="39"/>
      <c r="C12" s="39"/>
      <c r="D12" s="39"/>
    </row>
    <row r="13" spans="1:4">
      <c r="A13" s="64"/>
      <c r="B13" s="64"/>
      <c r="C13" s="64"/>
      <c r="D13" s="64"/>
    </row>
    <row r="14" spans="1:4">
      <c r="A14" s="64"/>
      <c r="B14" s="64"/>
      <c r="C14" s="64"/>
      <c r="D14" s="64"/>
    </row>
    <row r="15" spans="1:4">
      <c r="A15" s="64"/>
      <c r="B15" s="64"/>
      <c r="C15" s="64"/>
      <c r="D15" s="64"/>
    </row>
    <row r="16" spans="1:4">
      <c r="A16" s="39"/>
      <c r="B16" s="39"/>
      <c r="C16" s="39"/>
      <c r="D16" s="39"/>
    </row>
    <row r="17" spans="1:4">
      <c r="A17" s="39"/>
      <c r="B17" s="39"/>
      <c r="C17" s="39"/>
      <c r="D17" s="39"/>
    </row>
    <row r="18" spans="1:4">
      <c r="A18" s="39"/>
      <c r="B18" s="39"/>
      <c r="C18" s="39"/>
      <c r="D18" s="39"/>
    </row>
    <row r="19" spans="1:4">
      <c r="A19" s="39"/>
      <c r="B19" s="39"/>
      <c r="C19" s="39"/>
      <c r="D19" s="39"/>
    </row>
    <row r="20" spans="1:4">
      <c r="A20" s="39"/>
      <c r="B20" s="39"/>
      <c r="C20" s="39"/>
      <c r="D20" s="39"/>
    </row>
    <row r="21" spans="1:4">
      <c r="A21" s="39"/>
      <c r="B21" s="39"/>
      <c r="C21" s="39"/>
      <c r="D21" s="39"/>
    </row>
    <row r="22" spans="1:4">
      <c r="A22" s="39"/>
      <c r="B22" s="39"/>
      <c r="C22" s="39"/>
      <c r="D22" s="39"/>
    </row>
    <row r="23" spans="1:4">
      <c r="A23" s="39"/>
      <c r="B23" s="39"/>
      <c r="C23" s="39"/>
      <c r="D23" s="39"/>
    </row>
    <row r="24" spans="1:4">
      <c r="A24" s="39"/>
      <c r="B24" s="39"/>
      <c r="C24" s="39"/>
      <c r="D24" s="39"/>
    </row>
    <row r="25" spans="1:4">
      <c r="A25" s="39"/>
      <c r="B25" s="39"/>
      <c r="C25" s="39"/>
      <c r="D25" s="39"/>
    </row>
    <row r="26" spans="1:4">
      <c r="A26" s="39"/>
      <c r="B26" s="39"/>
      <c r="C26" s="39"/>
      <c r="D26" s="39"/>
    </row>
    <row r="27" spans="1:4">
      <c r="A27" s="39"/>
      <c r="B27" s="39"/>
      <c r="C27" s="39"/>
      <c r="D27" s="39"/>
    </row>
    <row r="28" spans="1:4">
      <c r="A28" s="39"/>
      <c r="B28" s="39"/>
      <c r="C28" s="39"/>
      <c r="D28" s="39"/>
    </row>
    <row r="29" spans="1:4">
      <c r="A29" s="39"/>
      <c r="B29" s="39"/>
      <c r="C29" s="39"/>
      <c r="D29" s="39"/>
    </row>
    <row r="30" spans="1:4">
      <c r="A30" s="39"/>
      <c r="B30" s="39"/>
      <c r="C30" s="39"/>
      <c r="D30" s="39"/>
    </row>
    <row r="31" spans="1:4">
      <c r="A31" s="39"/>
      <c r="B31" s="39"/>
      <c r="C31" s="39"/>
      <c r="D31" s="39"/>
    </row>
    <row r="32" spans="1:4">
      <c r="A32" s="39"/>
      <c r="B32" s="39"/>
      <c r="C32" s="39"/>
      <c r="D32" s="39"/>
    </row>
    <row r="33" spans="1:4">
      <c r="A33" s="39"/>
      <c r="B33" s="39"/>
      <c r="C33" s="39"/>
      <c r="D33" s="39"/>
    </row>
  </sheetData>
  <mergeCells count="2">
    <mergeCell ref="A2:D2"/>
    <mergeCell ref="A11:D11"/>
  </mergeCells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D25" sqref="D25"/>
    </sheetView>
  </sheetViews>
  <sheetFormatPr defaultColWidth="8.75" defaultRowHeight="14.25" outlineLevelRow="5"/>
  <cols>
    <col min="1" max="1" width="10.375" style="27" customWidth="1"/>
    <col min="2" max="3" width="22.375" style="27" customWidth="1"/>
    <col min="4" max="4" width="22.125" style="27" customWidth="1"/>
    <col min="5" max="255" width="8.75" style="27"/>
    <col min="256" max="256" width="9" style="27" customWidth="1"/>
    <col min="257" max="260" width="16.375" style="27" customWidth="1"/>
    <col min="261" max="511" width="8.75" style="27"/>
    <col min="512" max="512" width="9" style="27" customWidth="1"/>
    <col min="513" max="516" width="16.375" style="27" customWidth="1"/>
    <col min="517" max="767" width="8.75" style="27"/>
    <col min="768" max="768" width="9" style="27" customWidth="1"/>
    <col min="769" max="772" width="16.375" style="27" customWidth="1"/>
    <col min="773" max="1023" width="8.75" style="27"/>
    <col min="1024" max="1024" width="9" style="27" customWidth="1"/>
    <col min="1025" max="1028" width="16.375" style="27" customWidth="1"/>
    <col min="1029" max="1279" width="8.75" style="27"/>
    <col min="1280" max="1280" width="9" style="27" customWidth="1"/>
    <col min="1281" max="1284" width="16.375" style="27" customWidth="1"/>
    <col min="1285" max="1535" width="8.75" style="27"/>
    <col min="1536" max="1536" width="9" style="27" customWidth="1"/>
    <col min="1537" max="1540" width="16.375" style="27" customWidth="1"/>
    <col min="1541" max="1791" width="8.75" style="27"/>
    <col min="1792" max="1792" width="9" style="27" customWidth="1"/>
    <col min="1793" max="1796" width="16.375" style="27" customWidth="1"/>
    <col min="1797" max="2047" width="8.75" style="27"/>
    <col min="2048" max="2048" width="9" style="27" customWidth="1"/>
    <col min="2049" max="2052" width="16.375" style="27" customWidth="1"/>
    <col min="2053" max="2303" width="8.75" style="27"/>
    <col min="2304" max="2304" width="9" style="27" customWidth="1"/>
    <col min="2305" max="2308" width="16.375" style="27" customWidth="1"/>
    <col min="2309" max="2559" width="8.75" style="27"/>
    <col min="2560" max="2560" width="9" style="27" customWidth="1"/>
    <col min="2561" max="2564" width="16.375" style="27" customWidth="1"/>
    <col min="2565" max="2815" width="8.75" style="27"/>
    <col min="2816" max="2816" width="9" style="27" customWidth="1"/>
    <col min="2817" max="2820" width="16.375" style="27" customWidth="1"/>
    <col min="2821" max="3071" width="8.75" style="27"/>
    <col min="3072" max="3072" width="9" style="27" customWidth="1"/>
    <col min="3073" max="3076" width="16.375" style="27" customWidth="1"/>
    <col min="3077" max="3327" width="8.75" style="27"/>
    <col min="3328" max="3328" width="9" style="27" customWidth="1"/>
    <col min="3329" max="3332" width="16.375" style="27" customWidth="1"/>
    <col min="3333" max="3583" width="8.75" style="27"/>
    <col min="3584" max="3584" width="9" style="27" customWidth="1"/>
    <col min="3585" max="3588" width="16.375" style="27" customWidth="1"/>
    <col min="3589" max="3839" width="8.75" style="27"/>
    <col min="3840" max="3840" width="9" style="27" customWidth="1"/>
    <col min="3841" max="3844" width="16.375" style="27" customWidth="1"/>
    <col min="3845" max="4095" width="8.75" style="27"/>
    <col min="4096" max="4096" width="9" style="27" customWidth="1"/>
    <col min="4097" max="4100" width="16.375" style="27" customWidth="1"/>
    <col min="4101" max="4351" width="8.75" style="27"/>
    <col min="4352" max="4352" width="9" style="27" customWidth="1"/>
    <col min="4353" max="4356" width="16.375" style="27" customWidth="1"/>
    <col min="4357" max="4607" width="8.75" style="27"/>
    <col min="4608" max="4608" width="9" style="27" customWidth="1"/>
    <col min="4609" max="4612" width="16.375" style="27" customWidth="1"/>
    <col min="4613" max="4863" width="8.75" style="27"/>
    <col min="4864" max="4864" width="9" style="27" customWidth="1"/>
    <col min="4865" max="4868" width="16.375" style="27" customWidth="1"/>
    <col min="4869" max="5119" width="8.75" style="27"/>
    <col min="5120" max="5120" width="9" style="27" customWidth="1"/>
    <col min="5121" max="5124" width="16.375" style="27" customWidth="1"/>
    <col min="5125" max="5375" width="8.75" style="27"/>
    <col min="5376" max="5376" width="9" style="27" customWidth="1"/>
    <col min="5377" max="5380" width="16.375" style="27" customWidth="1"/>
    <col min="5381" max="5631" width="8.75" style="27"/>
    <col min="5632" max="5632" width="9" style="27" customWidth="1"/>
    <col min="5633" max="5636" width="16.375" style="27" customWidth="1"/>
    <col min="5637" max="5887" width="8.75" style="27"/>
    <col min="5888" max="5888" width="9" style="27" customWidth="1"/>
    <col min="5889" max="5892" width="16.375" style="27" customWidth="1"/>
    <col min="5893" max="6143" width="8.75" style="27"/>
    <col min="6144" max="6144" width="9" style="27" customWidth="1"/>
    <col min="6145" max="6148" width="16.375" style="27" customWidth="1"/>
    <col min="6149" max="6399" width="8.75" style="27"/>
    <col min="6400" max="6400" width="9" style="27" customWidth="1"/>
    <col min="6401" max="6404" width="16.375" style="27" customWidth="1"/>
    <col min="6405" max="6655" width="8.75" style="27"/>
    <col min="6656" max="6656" width="9" style="27" customWidth="1"/>
    <col min="6657" max="6660" width="16.375" style="27" customWidth="1"/>
    <col min="6661" max="6911" width="8.75" style="27"/>
    <col min="6912" max="6912" width="9" style="27" customWidth="1"/>
    <col min="6913" max="6916" width="16.375" style="27" customWidth="1"/>
    <col min="6917" max="7167" width="8.75" style="27"/>
    <col min="7168" max="7168" width="9" style="27" customWidth="1"/>
    <col min="7169" max="7172" width="16.375" style="27" customWidth="1"/>
    <col min="7173" max="7423" width="8.75" style="27"/>
    <col min="7424" max="7424" width="9" style="27" customWidth="1"/>
    <col min="7425" max="7428" width="16.375" style="27" customWidth="1"/>
    <col min="7429" max="7679" width="8.75" style="27"/>
    <col min="7680" max="7680" width="9" style="27" customWidth="1"/>
    <col min="7681" max="7684" width="16.375" style="27" customWidth="1"/>
    <col min="7685" max="7935" width="8.75" style="27"/>
    <col min="7936" max="7936" width="9" style="27" customWidth="1"/>
    <col min="7937" max="7940" width="16.375" style="27" customWidth="1"/>
    <col min="7941" max="8191" width="8.75" style="27"/>
    <col min="8192" max="8192" width="9" style="27" customWidth="1"/>
    <col min="8193" max="8196" width="16.375" style="27" customWidth="1"/>
    <col min="8197" max="8447" width="8.75" style="27"/>
    <col min="8448" max="8448" width="9" style="27" customWidth="1"/>
    <col min="8449" max="8452" width="16.375" style="27" customWidth="1"/>
    <col min="8453" max="8703" width="8.75" style="27"/>
    <col min="8704" max="8704" width="9" style="27" customWidth="1"/>
    <col min="8705" max="8708" width="16.375" style="27" customWidth="1"/>
    <col min="8709" max="8959" width="8.75" style="27"/>
    <col min="8960" max="8960" width="9" style="27" customWidth="1"/>
    <col min="8961" max="8964" width="16.375" style="27" customWidth="1"/>
    <col min="8965" max="9215" width="8.75" style="27"/>
    <col min="9216" max="9216" width="9" style="27" customWidth="1"/>
    <col min="9217" max="9220" width="16.375" style="27" customWidth="1"/>
    <col min="9221" max="9471" width="8.75" style="27"/>
    <col min="9472" max="9472" width="9" style="27" customWidth="1"/>
    <col min="9473" max="9476" width="16.375" style="27" customWidth="1"/>
    <col min="9477" max="9727" width="8.75" style="27"/>
    <col min="9728" max="9728" width="9" style="27" customWidth="1"/>
    <col min="9729" max="9732" width="16.375" style="27" customWidth="1"/>
    <col min="9733" max="9983" width="8.75" style="27"/>
    <col min="9984" max="9984" width="9" style="27" customWidth="1"/>
    <col min="9985" max="9988" width="16.375" style="27" customWidth="1"/>
    <col min="9989" max="10239" width="8.75" style="27"/>
    <col min="10240" max="10240" width="9" style="27" customWidth="1"/>
    <col min="10241" max="10244" width="16.375" style="27" customWidth="1"/>
    <col min="10245" max="10495" width="8.75" style="27"/>
    <col min="10496" max="10496" width="9" style="27" customWidth="1"/>
    <col min="10497" max="10500" width="16.375" style="27" customWidth="1"/>
    <col min="10501" max="10751" width="8.75" style="27"/>
    <col min="10752" max="10752" width="9" style="27" customWidth="1"/>
    <col min="10753" max="10756" width="16.375" style="27" customWidth="1"/>
    <col min="10757" max="11007" width="8.75" style="27"/>
    <col min="11008" max="11008" width="9" style="27" customWidth="1"/>
    <col min="11009" max="11012" width="16.375" style="27" customWidth="1"/>
    <col min="11013" max="11263" width="8.75" style="27"/>
    <col min="11264" max="11264" width="9" style="27" customWidth="1"/>
    <col min="11265" max="11268" width="16.375" style="27" customWidth="1"/>
    <col min="11269" max="11519" width="8.75" style="27"/>
    <col min="11520" max="11520" width="9" style="27" customWidth="1"/>
    <col min="11521" max="11524" width="16.375" style="27" customWidth="1"/>
    <col min="11525" max="11775" width="8.75" style="27"/>
    <col min="11776" max="11776" width="9" style="27" customWidth="1"/>
    <col min="11777" max="11780" width="16.375" style="27" customWidth="1"/>
    <col min="11781" max="12031" width="8.75" style="27"/>
    <col min="12032" max="12032" width="9" style="27" customWidth="1"/>
    <col min="12033" max="12036" width="16.375" style="27" customWidth="1"/>
    <col min="12037" max="12287" width="8.75" style="27"/>
    <col min="12288" max="12288" width="9" style="27" customWidth="1"/>
    <col min="12289" max="12292" width="16.375" style="27" customWidth="1"/>
    <col min="12293" max="12543" width="8.75" style="27"/>
    <col min="12544" max="12544" width="9" style="27" customWidth="1"/>
    <col min="12545" max="12548" width="16.375" style="27" customWidth="1"/>
    <col min="12549" max="12799" width="8.75" style="27"/>
    <col min="12800" max="12800" width="9" style="27" customWidth="1"/>
    <col min="12801" max="12804" width="16.375" style="27" customWidth="1"/>
    <col min="12805" max="13055" width="8.75" style="27"/>
    <col min="13056" max="13056" width="9" style="27" customWidth="1"/>
    <col min="13057" max="13060" width="16.375" style="27" customWidth="1"/>
    <col min="13061" max="13311" width="8.75" style="27"/>
    <col min="13312" max="13312" width="9" style="27" customWidth="1"/>
    <col min="13313" max="13316" width="16.375" style="27" customWidth="1"/>
    <col min="13317" max="13567" width="8.75" style="27"/>
    <col min="13568" max="13568" width="9" style="27" customWidth="1"/>
    <col min="13569" max="13572" width="16.375" style="27" customWidth="1"/>
    <col min="13573" max="13823" width="8.75" style="27"/>
    <col min="13824" max="13824" width="9" style="27" customWidth="1"/>
    <col min="13825" max="13828" width="16.375" style="27" customWidth="1"/>
    <col min="13829" max="14079" width="8.75" style="27"/>
    <col min="14080" max="14080" width="9" style="27" customWidth="1"/>
    <col min="14081" max="14084" width="16.375" style="27" customWidth="1"/>
    <col min="14085" max="14335" width="8.75" style="27"/>
    <col min="14336" max="14336" width="9" style="27" customWidth="1"/>
    <col min="14337" max="14340" width="16.375" style="27" customWidth="1"/>
    <col min="14341" max="14591" width="8.75" style="27"/>
    <col min="14592" max="14592" width="9" style="27" customWidth="1"/>
    <col min="14593" max="14596" width="16.375" style="27" customWidth="1"/>
    <col min="14597" max="14847" width="8.75" style="27"/>
    <col min="14848" max="14848" width="9" style="27" customWidth="1"/>
    <col min="14849" max="14852" width="16.375" style="27" customWidth="1"/>
    <col min="14853" max="15103" width="8.75" style="27"/>
    <col min="15104" max="15104" width="9" style="27" customWidth="1"/>
    <col min="15105" max="15108" width="16.375" style="27" customWidth="1"/>
    <col min="15109" max="15359" width="8.75" style="27"/>
    <col min="15360" max="15360" width="9" style="27" customWidth="1"/>
    <col min="15361" max="15364" width="16.375" style="27" customWidth="1"/>
    <col min="15365" max="15615" width="8.75" style="27"/>
    <col min="15616" max="15616" width="9" style="27" customWidth="1"/>
    <col min="15617" max="15620" width="16.375" style="27" customWidth="1"/>
    <col min="15621" max="15871" width="8.75" style="27"/>
    <col min="15872" max="15872" width="9" style="27" customWidth="1"/>
    <col min="15873" max="15876" width="16.375" style="27" customWidth="1"/>
    <col min="15877" max="16127" width="8.75" style="27"/>
    <col min="16128" max="16128" width="9" style="27" customWidth="1"/>
    <col min="16129" max="16132" width="16.375" style="27" customWidth="1"/>
    <col min="16133" max="16384" width="8.75" style="27"/>
  </cols>
  <sheetData>
    <row r="1" ht="18" customHeight="1" spans="1:4">
      <c r="A1" s="1" t="s">
        <v>1338</v>
      </c>
      <c r="B1" s="53"/>
      <c r="C1" s="54"/>
      <c r="D1" s="54"/>
    </row>
    <row r="2" ht="28.15" customHeight="1" spans="1:4">
      <c r="A2" s="42" t="s">
        <v>1339</v>
      </c>
      <c r="B2" s="42"/>
      <c r="C2" s="42"/>
      <c r="D2" s="42"/>
    </row>
    <row r="3" ht="32.65" customHeight="1" spans="1:4">
      <c r="A3" s="43"/>
      <c r="B3" s="43"/>
      <c r="C3" s="43"/>
      <c r="D3" s="55" t="s">
        <v>2</v>
      </c>
    </row>
    <row r="4" ht="53.65" customHeight="1" spans="1:4">
      <c r="A4" s="31" t="s">
        <v>1296</v>
      </c>
      <c r="B4" s="31" t="s">
        <v>1340</v>
      </c>
      <c r="C4" s="31" t="s">
        <v>1341</v>
      </c>
      <c r="D4" s="31" t="s">
        <v>1342</v>
      </c>
    </row>
    <row r="5" ht="51.75" customHeight="1" spans="1:14">
      <c r="A5" s="35" t="s">
        <v>1173</v>
      </c>
      <c r="B5" s="50">
        <v>56324.08</v>
      </c>
      <c r="C5" s="50">
        <v>58563</v>
      </c>
      <c r="D5" s="50">
        <v>56324</v>
      </c>
      <c r="F5" s="57"/>
      <c r="G5" s="57"/>
      <c r="H5" s="57"/>
      <c r="I5" s="57"/>
      <c r="K5" s="57"/>
      <c r="L5" s="57"/>
      <c r="M5" s="57"/>
      <c r="N5" s="57"/>
    </row>
    <row r="6" spans="1:4">
      <c r="A6" s="58"/>
      <c r="B6" s="58"/>
      <c r="C6" s="58"/>
      <c r="D6" s="58"/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D5" sqref="D5"/>
    </sheetView>
  </sheetViews>
  <sheetFormatPr defaultColWidth="8.75" defaultRowHeight="14.25" outlineLevelRow="5"/>
  <cols>
    <col min="1" max="1" width="15.625" style="27" customWidth="1"/>
    <col min="2" max="2" width="21.625" style="27" customWidth="1"/>
    <col min="3" max="3" width="21.25" style="27" customWidth="1"/>
    <col min="4" max="4" width="21.5" style="27" customWidth="1"/>
    <col min="5" max="255" width="8.75" style="27"/>
    <col min="256" max="256" width="15.625" style="27" customWidth="1"/>
    <col min="257" max="260" width="14.875" style="27" customWidth="1"/>
    <col min="261" max="511" width="8.75" style="27"/>
    <col min="512" max="512" width="15.625" style="27" customWidth="1"/>
    <col min="513" max="516" width="14.875" style="27" customWidth="1"/>
    <col min="517" max="767" width="8.75" style="27"/>
    <col min="768" max="768" width="15.625" style="27" customWidth="1"/>
    <col min="769" max="772" width="14.875" style="27" customWidth="1"/>
    <col min="773" max="1023" width="8.75" style="27"/>
    <col min="1024" max="1024" width="15.625" style="27" customWidth="1"/>
    <col min="1025" max="1028" width="14.875" style="27" customWidth="1"/>
    <col min="1029" max="1279" width="8.75" style="27"/>
    <col min="1280" max="1280" width="15.625" style="27" customWidth="1"/>
    <col min="1281" max="1284" width="14.875" style="27" customWidth="1"/>
    <col min="1285" max="1535" width="8.75" style="27"/>
    <col min="1536" max="1536" width="15.625" style="27" customWidth="1"/>
    <col min="1537" max="1540" width="14.875" style="27" customWidth="1"/>
    <col min="1541" max="1791" width="8.75" style="27"/>
    <col min="1792" max="1792" width="15.625" style="27" customWidth="1"/>
    <col min="1793" max="1796" width="14.875" style="27" customWidth="1"/>
    <col min="1797" max="2047" width="8.75" style="27"/>
    <col min="2048" max="2048" width="15.625" style="27" customWidth="1"/>
    <col min="2049" max="2052" width="14.875" style="27" customWidth="1"/>
    <col min="2053" max="2303" width="8.75" style="27"/>
    <col min="2304" max="2304" width="15.625" style="27" customWidth="1"/>
    <col min="2305" max="2308" width="14.875" style="27" customWidth="1"/>
    <col min="2309" max="2559" width="8.75" style="27"/>
    <col min="2560" max="2560" width="15.625" style="27" customWidth="1"/>
    <col min="2561" max="2564" width="14.875" style="27" customWidth="1"/>
    <col min="2565" max="2815" width="8.75" style="27"/>
    <col min="2816" max="2816" width="15.625" style="27" customWidth="1"/>
    <col min="2817" max="2820" width="14.875" style="27" customWidth="1"/>
    <col min="2821" max="3071" width="8.75" style="27"/>
    <col min="3072" max="3072" width="15.625" style="27" customWidth="1"/>
    <col min="3073" max="3076" width="14.875" style="27" customWidth="1"/>
    <col min="3077" max="3327" width="8.75" style="27"/>
    <col min="3328" max="3328" width="15.625" style="27" customWidth="1"/>
    <col min="3329" max="3332" width="14.875" style="27" customWidth="1"/>
    <col min="3333" max="3583" width="8.75" style="27"/>
    <col min="3584" max="3584" width="15.625" style="27" customWidth="1"/>
    <col min="3585" max="3588" width="14.875" style="27" customWidth="1"/>
    <col min="3589" max="3839" width="8.75" style="27"/>
    <col min="3840" max="3840" width="15.625" style="27" customWidth="1"/>
    <col min="3841" max="3844" width="14.875" style="27" customWidth="1"/>
    <col min="3845" max="4095" width="8.75" style="27"/>
    <col min="4096" max="4096" width="15.625" style="27" customWidth="1"/>
    <col min="4097" max="4100" width="14.875" style="27" customWidth="1"/>
    <col min="4101" max="4351" width="8.75" style="27"/>
    <col min="4352" max="4352" width="15.625" style="27" customWidth="1"/>
    <col min="4353" max="4356" width="14.875" style="27" customWidth="1"/>
    <col min="4357" max="4607" width="8.75" style="27"/>
    <col min="4608" max="4608" width="15.625" style="27" customWidth="1"/>
    <col min="4609" max="4612" width="14.875" style="27" customWidth="1"/>
    <col min="4613" max="4863" width="8.75" style="27"/>
    <col min="4864" max="4864" width="15.625" style="27" customWidth="1"/>
    <col min="4865" max="4868" width="14.875" style="27" customWidth="1"/>
    <col min="4869" max="5119" width="8.75" style="27"/>
    <col min="5120" max="5120" width="15.625" style="27" customWidth="1"/>
    <col min="5121" max="5124" width="14.875" style="27" customWidth="1"/>
    <col min="5125" max="5375" width="8.75" style="27"/>
    <col min="5376" max="5376" width="15.625" style="27" customWidth="1"/>
    <col min="5377" max="5380" width="14.875" style="27" customWidth="1"/>
    <col min="5381" max="5631" width="8.75" style="27"/>
    <col min="5632" max="5632" width="15.625" style="27" customWidth="1"/>
    <col min="5633" max="5636" width="14.875" style="27" customWidth="1"/>
    <col min="5637" max="5887" width="8.75" style="27"/>
    <col min="5888" max="5888" width="15.625" style="27" customWidth="1"/>
    <col min="5889" max="5892" width="14.875" style="27" customWidth="1"/>
    <col min="5893" max="6143" width="8.75" style="27"/>
    <col min="6144" max="6144" width="15.625" style="27" customWidth="1"/>
    <col min="6145" max="6148" width="14.875" style="27" customWidth="1"/>
    <col min="6149" max="6399" width="8.75" style="27"/>
    <col min="6400" max="6400" width="15.625" style="27" customWidth="1"/>
    <col min="6401" max="6404" width="14.875" style="27" customWidth="1"/>
    <col min="6405" max="6655" width="8.75" style="27"/>
    <col min="6656" max="6656" width="15.625" style="27" customWidth="1"/>
    <col min="6657" max="6660" width="14.875" style="27" customWidth="1"/>
    <col min="6661" max="6911" width="8.75" style="27"/>
    <col min="6912" max="6912" width="15.625" style="27" customWidth="1"/>
    <col min="6913" max="6916" width="14.875" style="27" customWidth="1"/>
    <col min="6917" max="7167" width="8.75" style="27"/>
    <col min="7168" max="7168" width="15.625" style="27" customWidth="1"/>
    <col min="7169" max="7172" width="14.875" style="27" customWidth="1"/>
    <col min="7173" max="7423" width="8.75" style="27"/>
    <col min="7424" max="7424" width="15.625" style="27" customWidth="1"/>
    <col min="7425" max="7428" width="14.875" style="27" customWidth="1"/>
    <col min="7429" max="7679" width="8.75" style="27"/>
    <col min="7680" max="7680" width="15.625" style="27" customWidth="1"/>
    <col min="7681" max="7684" width="14.875" style="27" customWidth="1"/>
    <col min="7685" max="7935" width="8.75" style="27"/>
    <col min="7936" max="7936" width="15.625" style="27" customWidth="1"/>
    <col min="7937" max="7940" width="14.875" style="27" customWidth="1"/>
    <col min="7941" max="8191" width="8.75" style="27"/>
    <col min="8192" max="8192" width="15.625" style="27" customWidth="1"/>
    <col min="8193" max="8196" width="14.875" style="27" customWidth="1"/>
    <col min="8197" max="8447" width="8.75" style="27"/>
    <col min="8448" max="8448" width="15.625" style="27" customWidth="1"/>
    <col min="8449" max="8452" width="14.875" style="27" customWidth="1"/>
    <col min="8453" max="8703" width="8.75" style="27"/>
    <col min="8704" max="8704" width="15.625" style="27" customWidth="1"/>
    <col min="8705" max="8708" width="14.875" style="27" customWidth="1"/>
    <col min="8709" max="8959" width="8.75" style="27"/>
    <col min="8960" max="8960" width="15.625" style="27" customWidth="1"/>
    <col min="8961" max="8964" width="14.875" style="27" customWidth="1"/>
    <col min="8965" max="9215" width="8.75" style="27"/>
    <col min="9216" max="9216" width="15.625" style="27" customWidth="1"/>
    <col min="9217" max="9220" width="14.875" style="27" customWidth="1"/>
    <col min="9221" max="9471" width="8.75" style="27"/>
    <col min="9472" max="9472" width="15.625" style="27" customWidth="1"/>
    <col min="9473" max="9476" width="14.875" style="27" customWidth="1"/>
    <col min="9477" max="9727" width="8.75" style="27"/>
    <col min="9728" max="9728" width="15.625" style="27" customWidth="1"/>
    <col min="9729" max="9732" width="14.875" style="27" customWidth="1"/>
    <col min="9733" max="9983" width="8.75" style="27"/>
    <col min="9984" max="9984" width="15.625" style="27" customWidth="1"/>
    <col min="9985" max="9988" width="14.875" style="27" customWidth="1"/>
    <col min="9989" max="10239" width="8.75" style="27"/>
    <col min="10240" max="10240" width="15.625" style="27" customWidth="1"/>
    <col min="10241" max="10244" width="14.875" style="27" customWidth="1"/>
    <col min="10245" max="10495" width="8.75" style="27"/>
    <col min="10496" max="10496" width="15.625" style="27" customWidth="1"/>
    <col min="10497" max="10500" width="14.875" style="27" customWidth="1"/>
    <col min="10501" max="10751" width="8.75" style="27"/>
    <col min="10752" max="10752" width="15.625" style="27" customWidth="1"/>
    <col min="10753" max="10756" width="14.875" style="27" customWidth="1"/>
    <col min="10757" max="11007" width="8.75" style="27"/>
    <col min="11008" max="11008" width="15.625" style="27" customWidth="1"/>
    <col min="11009" max="11012" width="14.875" style="27" customWidth="1"/>
    <col min="11013" max="11263" width="8.75" style="27"/>
    <col min="11264" max="11264" width="15.625" style="27" customWidth="1"/>
    <col min="11265" max="11268" width="14.875" style="27" customWidth="1"/>
    <col min="11269" max="11519" width="8.75" style="27"/>
    <col min="11520" max="11520" width="15.625" style="27" customWidth="1"/>
    <col min="11521" max="11524" width="14.875" style="27" customWidth="1"/>
    <col min="11525" max="11775" width="8.75" style="27"/>
    <col min="11776" max="11776" width="15.625" style="27" customWidth="1"/>
    <col min="11777" max="11780" width="14.875" style="27" customWidth="1"/>
    <col min="11781" max="12031" width="8.75" style="27"/>
    <col min="12032" max="12032" width="15.625" style="27" customWidth="1"/>
    <col min="12033" max="12036" width="14.875" style="27" customWidth="1"/>
    <col min="12037" max="12287" width="8.75" style="27"/>
    <col min="12288" max="12288" width="15.625" style="27" customWidth="1"/>
    <col min="12289" max="12292" width="14.875" style="27" customWidth="1"/>
    <col min="12293" max="12543" width="8.75" style="27"/>
    <col min="12544" max="12544" width="15.625" style="27" customWidth="1"/>
    <col min="12545" max="12548" width="14.875" style="27" customWidth="1"/>
    <col min="12549" max="12799" width="8.75" style="27"/>
    <col min="12800" max="12800" width="15.625" style="27" customWidth="1"/>
    <col min="12801" max="12804" width="14.875" style="27" customWidth="1"/>
    <col min="12805" max="13055" width="8.75" style="27"/>
    <col min="13056" max="13056" width="15.625" style="27" customWidth="1"/>
    <col min="13057" max="13060" width="14.875" style="27" customWidth="1"/>
    <col min="13061" max="13311" width="8.75" style="27"/>
    <col min="13312" max="13312" width="15.625" style="27" customWidth="1"/>
    <col min="13313" max="13316" width="14.875" style="27" customWidth="1"/>
    <col min="13317" max="13567" width="8.75" style="27"/>
    <col min="13568" max="13568" width="15.625" style="27" customWidth="1"/>
    <col min="13569" max="13572" width="14.875" style="27" customWidth="1"/>
    <col min="13573" max="13823" width="8.75" style="27"/>
    <col min="13824" max="13824" width="15.625" style="27" customWidth="1"/>
    <col min="13825" max="13828" width="14.875" style="27" customWidth="1"/>
    <col min="13829" max="14079" width="8.75" style="27"/>
    <col min="14080" max="14080" width="15.625" style="27" customWidth="1"/>
    <col min="14081" max="14084" width="14.875" style="27" customWidth="1"/>
    <col min="14085" max="14335" width="8.75" style="27"/>
    <col min="14336" max="14336" width="15.625" style="27" customWidth="1"/>
    <col min="14337" max="14340" width="14.875" style="27" customWidth="1"/>
    <col min="14341" max="14591" width="8.75" style="27"/>
    <col min="14592" max="14592" width="15.625" style="27" customWidth="1"/>
    <col min="14593" max="14596" width="14.875" style="27" customWidth="1"/>
    <col min="14597" max="14847" width="8.75" style="27"/>
    <col min="14848" max="14848" width="15.625" style="27" customWidth="1"/>
    <col min="14849" max="14852" width="14.875" style="27" customWidth="1"/>
    <col min="14853" max="15103" width="8.75" style="27"/>
    <col min="15104" max="15104" width="15.625" style="27" customWidth="1"/>
    <col min="15105" max="15108" width="14.875" style="27" customWidth="1"/>
    <col min="15109" max="15359" width="8.75" style="27"/>
    <col min="15360" max="15360" width="15.625" style="27" customWidth="1"/>
    <col min="15361" max="15364" width="14.875" style="27" customWidth="1"/>
    <col min="15365" max="15615" width="8.75" style="27"/>
    <col min="15616" max="15616" width="15.625" style="27" customWidth="1"/>
    <col min="15617" max="15620" width="14.875" style="27" customWidth="1"/>
    <col min="15621" max="15871" width="8.75" style="27"/>
    <col min="15872" max="15872" width="15.625" style="27" customWidth="1"/>
    <col min="15873" max="15876" width="14.875" style="27" customWidth="1"/>
    <col min="15877" max="16127" width="8.75" style="27"/>
    <col min="16128" max="16128" width="15.625" style="27" customWidth="1"/>
    <col min="16129" max="16132" width="14.875" style="27" customWidth="1"/>
    <col min="16133" max="16384" width="8.75" style="27"/>
  </cols>
  <sheetData>
    <row r="1" ht="18" customHeight="1" spans="1:4">
      <c r="A1" s="1" t="s">
        <v>1343</v>
      </c>
      <c r="B1" s="53"/>
      <c r="C1" s="54"/>
      <c r="D1" s="54"/>
    </row>
    <row r="2" ht="28.15" customHeight="1" spans="1:4">
      <c r="A2" s="42" t="s">
        <v>1344</v>
      </c>
      <c r="B2" s="42"/>
      <c r="C2" s="42"/>
      <c r="D2" s="42"/>
    </row>
    <row r="3" ht="19.15" customHeight="1" spans="1:4">
      <c r="A3" s="43"/>
      <c r="B3" s="43"/>
      <c r="C3" s="43"/>
      <c r="D3" s="55" t="s">
        <v>2</v>
      </c>
    </row>
    <row r="4" ht="63" customHeight="1" spans="1:4">
      <c r="A4" s="31" t="s">
        <v>1296</v>
      </c>
      <c r="B4" s="31" t="s">
        <v>1345</v>
      </c>
      <c r="C4" s="31" t="s">
        <v>1346</v>
      </c>
      <c r="D4" s="31" t="s">
        <v>1347</v>
      </c>
    </row>
    <row r="5" ht="62.25" customHeight="1" spans="1:14">
      <c r="A5" s="35" t="s">
        <v>1173</v>
      </c>
      <c r="B5" s="50">
        <v>373100</v>
      </c>
      <c r="C5" s="56">
        <v>619180</v>
      </c>
      <c r="D5" s="50">
        <f>613790-45090</f>
        <v>568700</v>
      </c>
      <c r="F5" s="57"/>
      <c r="G5" s="57"/>
      <c r="H5" s="57"/>
      <c r="I5" s="57"/>
      <c r="K5" s="57"/>
      <c r="L5" s="57"/>
      <c r="M5" s="57"/>
      <c r="N5" s="57"/>
    </row>
    <row r="6" spans="1:4">
      <c r="A6" s="58"/>
      <c r="B6" s="58"/>
      <c r="C6" s="58"/>
      <c r="D6" s="58"/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H6" sqref="H6"/>
    </sheetView>
  </sheetViews>
  <sheetFormatPr defaultColWidth="8.75" defaultRowHeight="14.25"/>
  <cols>
    <col min="1" max="1" width="10.625" style="27" customWidth="1"/>
    <col min="2" max="3" width="10.375" style="27" customWidth="1"/>
    <col min="4" max="4" width="9.375" style="27" customWidth="1"/>
    <col min="5" max="5" width="13.125" style="27" customWidth="1"/>
    <col min="6" max="6" width="10.375" style="27" customWidth="1"/>
    <col min="7" max="7" width="10.25" style="27" customWidth="1"/>
    <col min="8" max="8" width="11.625" style="27" customWidth="1"/>
    <col min="9" max="9" width="8.75" style="27"/>
    <col min="10" max="10" width="9" style="27" customWidth="1"/>
    <col min="11" max="11" width="8.75" style="27"/>
    <col min="12" max="12" width="9.875" style="27" customWidth="1"/>
    <col min="13" max="256" width="8.75" style="27"/>
    <col min="257" max="257" width="10.625" style="27" customWidth="1"/>
    <col min="258" max="259" width="10.375" style="27" customWidth="1"/>
    <col min="260" max="261" width="9.375" style="27" customWidth="1"/>
    <col min="262" max="262" width="10.375" style="27" customWidth="1"/>
    <col min="263" max="263" width="8.25" style="27" customWidth="1"/>
    <col min="264" max="264" width="9.25" style="27" customWidth="1"/>
    <col min="265" max="265" width="8.75" style="27"/>
    <col min="266" max="266" width="9" style="27" customWidth="1"/>
    <col min="267" max="267" width="8.75" style="27"/>
    <col min="268" max="268" width="9.875" style="27" customWidth="1"/>
    <col min="269" max="512" width="8.75" style="27"/>
    <col min="513" max="513" width="10.625" style="27" customWidth="1"/>
    <col min="514" max="515" width="10.375" style="27" customWidth="1"/>
    <col min="516" max="517" width="9.375" style="27" customWidth="1"/>
    <col min="518" max="518" width="10.375" style="27" customWidth="1"/>
    <col min="519" max="519" width="8.25" style="27" customWidth="1"/>
    <col min="520" max="520" width="9.25" style="27" customWidth="1"/>
    <col min="521" max="521" width="8.75" style="27"/>
    <col min="522" max="522" width="9" style="27" customWidth="1"/>
    <col min="523" max="523" width="8.75" style="27"/>
    <col min="524" max="524" width="9.875" style="27" customWidth="1"/>
    <col min="525" max="768" width="8.75" style="27"/>
    <col min="769" max="769" width="10.625" style="27" customWidth="1"/>
    <col min="770" max="771" width="10.375" style="27" customWidth="1"/>
    <col min="772" max="773" width="9.375" style="27" customWidth="1"/>
    <col min="774" max="774" width="10.375" style="27" customWidth="1"/>
    <col min="775" max="775" width="8.25" style="27" customWidth="1"/>
    <col min="776" max="776" width="9.25" style="27" customWidth="1"/>
    <col min="777" max="777" width="8.75" style="27"/>
    <col min="778" max="778" width="9" style="27" customWidth="1"/>
    <col min="779" max="779" width="8.75" style="27"/>
    <col min="780" max="780" width="9.875" style="27" customWidth="1"/>
    <col min="781" max="1024" width="8.75" style="27"/>
    <col min="1025" max="1025" width="10.625" style="27" customWidth="1"/>
    <col min="1026" max="1027" width="10.375" style="27" customWidth="1"/>
    <col min="1028" max="1029" width="9.375" style="27" customWidth="1"/>
    <col min="1030" max="1030" width="10.375" style="27" customWidth="1"/>
    <col min="1031" max="1031" width="8.25" style="27" customWidth="1"/>
    <col min="1032" max="1032" width="9.25" style="27" customWidth="1"/>
    <col min="1033" max="1033" width="8.75" style="27"/>
    <col min="1034" max="1034" width="9" style="27" customWidth="1"/>
    <col min="1035" max="1035" width="8.75" style="27"/>
    <col min="1036" max="1036" width="9.875" style="27" customWidth="1"/>
    <col min="1037" max="1280" width="8.75" style="27"/>
    <col min="1281" max="1281" width="10.625" style="27" customWidth="1"/>
    <col min="1282" max="1283" width="10.375" style="27" customWidth="1"/>
    <col min="1284" max="1285" width="9.375" style="27" customWidth="1"/>
    <col min="1286" max="1286" width="10.375" style="27" customWidth="1"/>
    <col min="1287" max="1287" width="8.25" style="27" customWidth="1"/>
    <col min="1288" max="1288" width="9.25" style="27" customWidth="1"/>
    <col min="1289" max="1289" width="8.75" style="27"/>
    <col min="1290" max="1290" width="9" style="27" customWidth="1"/>
    <col min="1291" max="1291" width="8.75" style="27"/>
    <col min="1292" max="1292" width="9.875" style="27" customWidth="1"/>
    <col min="1293" max="1536" width="8.75" style="27"/>
    <col min="1537" max="1537" width="10.625" style="27" customWidth="1"/>
    <col min="1538" max="1539" width="10.375" style="27" customWidth="1"/>
    <col min="1540" max="1541" width="9.375" style="27" customWidth="1"/>
    <col min="1542" max="1542" width="10.375" style="27" customWidth="1"/>
    <col min="1543" max="1543" width="8.25" style="27" customWidth="1"/>
    <col min="1544" max="1544" width="9.25" style="27" customWidth="1"/>
    <col min="1545" max="1545" width="8.75" style="27"/>
    <col min="1546" max="1546" width="9" style="27" customWidth="1"/>
    <col min="1547" max="1547" width="8.75" style="27"/>
    <col min="1548" max="1548" width="9.875" style="27" customWidth="1"/>
    <col min="1549" max="1792" width="8.75" style="27"/>
    <col min="1793" max="1793" width="10.625" style="27" customWidth="1"/>
    <col min="1794" max="1795" width="10.375" style="27" customWidth="1"/>
    <col min="1796" max="1797" width="9.375" style="27" customWidth="1"/>
    <col min="1798" max="1798" width="10.375" style="27" customWidth="1"/>
    <col min="1799" max="1799" width="8.25" style="27" customWidth="1"/>
    <col min="1800" max="1800" width="9.25" style="27" customWidth="1"/>
    <col min="1801" max="1801" width="8.75" style="27"/>
    <col min="1802" max="1802" width="9" style="27" customWidth="1"/>
    <col min="1803" max="1803" width="8.75" style="27"/>
    <col min="1804" max="1804" width="9.875" style="27" customWidth="1"/>
    <col min="1805" max="2048" width="8.75" style="27"/>
    <col min="2049" max="2049" width="10.625" style="27" customWidth="1"/>
    <col min="2050" max="2051" width="10.375" style="27" customWidth="1"/>
    <col min="2052" max="2053" width="9.375" style="27" customWidth="1"/>
    <col min="2054" max="2054" width="10.375" style="27" customWidth="1"/>
    <col min="2055" max="2055" width="8.25" style="27" customWidth="1"/>
    <col min="2056" max="2056" width="9.25" style="27" customWidth="1"/>
    <col min="2057" max="2057" width="8.75" style="27"/>
    <col min="2058" max="2058" width="9" style="27" customWidth="1"/>
    <col min="2059" max="2059" width="8.75" style="27"/>
    <col min="2060" max="2060" width="9.875" style="27" customWidth="1"/>
    <col min="2061" max="2304" width="8.75" style="27"/>
    <col min="2305" max="2305" width="10.625" style="27" customWidth="1"/>
    <col min="2306" max="2307" width="10.375" style="27" customWidth="1"/>
    <col min="2308" max="2309" width="9.375" style="27" customWidth="1"/>
    <col min="2310" max="2310" width="10.375" style="27" customWidth="1"/>
    <col min="2311" max="2311" width="8.25" style="27" customWidth="1"/>
    <col min="2312" max="2312" width="9.25" style="27" customWidth="1"/>
    <col min="2313" max="2313" width="8.75" style="27"/>
    <col min="2314" max="2314" width="9" style="27" customWidth="1"/>
    <col min="2315" max="2315" width="8.75" style="27"/>
    <col min="2316" max="2316" width="9.875" style="27" customWidth="1"/>
    <col min="2317" max="2560" width="8.75" style="27"/>
    <col min="2561" max="2561" width="10.625" style="27" customWidth="1"/>
    <col min="2562" max="2563" width="10.375" style="27" customWidth="1"/>
    <col min="2564" max="2565" width="9.375" style="27" customWidth="1"/>
    <col min="2566" max="2566" width="10.375" style="27" customWidth="1"/>
    <col min="2567" max="2567" width="8.25" style="27" customWidth="1"/>
    <col min="2568" max="2568" width="9.25" style="27" customWidth="1"/>
    <col min="2569" max="2569" width="8.75" style="27"/>
    <col min="2570" max="2570" width="9" style="27" customWidth="1"/>
    <col min="2571" max="2571" width="8.75" style="27"/>
    <col min="2572" max="2572" width="9.875" style="27" customWidth="1"/>
    <col min="2573" max="2816" width="8.75" style="27"/>
    <col min="2817" max="2817" width="10.625" style="27" customWidth="1"/>
    <col min="2818" max="2819" width="10.375" style="27" customWidth="1"/>
    <col min="2820" max="2821" width="9.375" style="27" customWidth="1"/>
    <col min="2822" max="2822" width="10.375" style="27" customWidth="1"/>
    <col min="2823" max="2823" width="8.25" style="27" customWidth="1"/>
    <col min="2824" max="2824" width="9.25" style="27" customWidth="1"/>
    <col min="2825" max="2825" width="8.75" style="27"/>
    <col min="2826" max="2826" width="9" style="27" customWidth="1"/>
    <col min="2827" max="2827" width="8.75" style="27"/>
    <col min="2828" max="2828" width="9.875" style="27" customWidth="1"/>
    <col min="2829" max="3072" width="8.75" style="27"/>
    <col min="3073" max="3073" width="10.625" style="27" customWidth="1"/>
    <col min="3074" max="3075" width="10.375" style="27" customWidth="1"/>
    <col min="3076" max="3077" width="9.375" style="27" customWidth="1"/>
    <col min="3078" max="3078" width="10.375" style="27" customWidth="1"/>
    <col min="3079" max="3079" width="8.25" style="27" customWidth="1"/>
    <col min="3080" max="3080" width="9.25" style="27" customWidth="1"/>
    <col min="3081" max="3081" width="8.75" style="27"/>
    <col min="3082" max="3082" width="9" style="27" customWidth="1"/>
    <col min="3083" max="3083" width="8.75" style="27"/>
    <col min="3084" max="3084" width="9.875" style="27" customWidth="1"/>
    <col min="3085" max="3328" width="8.75" style="27"/>
    <col min="3329" max="3329" width="10.625" style="27" customWidth="1"/>
    <col min="3330" max="3331" width="10.375" style="27" customWidth="1"/>
    <col min="3332" max="3333" width="9.375" style="27" customWidth="1"/>
    <col min="3334" max="3334" width="10.375" style="27" customWidth="1"/>
    <col min="3335" max="3335" width="8.25" style="27" customWidth="1"/>
    <col min="3336" max="3336" width="9.25" style="27" customWidth="1"/>
    <col min="3337" max="3337" width="8.75" style="27"/>
    <col min="3338" max="3338" width="9" style="27" customWidth="1"/>
    <col min="3339" max="3339" width="8.75" style="27"/>
    <col min="3340" max="3340" width="9.875" style="27" customWidth="1"/>
    <col min="3341" max="3584" width="8.75" style="27"/>
    <col min="3585" max="3585" width="10.625" style="27" customWidth="1"/>
    <col min="3586" max="3587" width="10.375" style="27" customWidth="1"/>
    <col min="3588" max="3589" width="9.375" style="27" customWidth="1"/>
    <col min="3590" max="3590" width="10.375" style="27" customWidth="1"/>
    <col min="3591" max="3591" width="8.25" style="27" customWidth="1"/>
    <col min="3592" max="3592" width="9.25" style="27" customWidth="1"/>
    <col min="3593" max="3593" width="8.75" style="27"/>
    <col min="3594" max="3594" width="9" style="27" customWidth="1"/>
    <col min="3595" max="3595" width="8.75" style="27"/>
    <col min="3596" max="3596" width="9.875" style="27" customWidth="1"/>
    <col min="3597" max="3840" width="8.75" style="27"/>
    <col min="3841" max="3841" width="10.625" style="27" customWidth="1"/>
    <col min="3842" max="3843" width="10.375" style="27" customWidth="1"/>
    <col min="3844" max="3845" width="9.375" style="27" customWidth="1"/>
    <col min="3846" max="3846" width="10.375" style="27" customWidth="1"/>
    <col min="3847" max="3847" width="8.25" style="27" customWidth="1"/>
    <col min="3848" max="3848" width="9.25" style="27" customWidth="1"/>
    <col min="3849" max="3849" width="8.75" style="27"/>
    <col min="3850" max="3850" width="9" style="27" customWidth="1"/>
    <col min="3851" max="3851" width="8.75" style="27"/>
    <col min="3852" max="3852" width="9.875" style="27" customWidth="1"/>
    <col min="3853" max="4096" width="8.75" style="27"/>
    <col min="4097" max="4097" width="10.625" style="27" customWidth="1"/>
    <col min="4098" max="4099" width="10.375" style="27" customWidth="1"/>
    <col min="4100" max="4101" width="9.375" style="27" customWidth="1"/>
    <col min="4102" max="4102" width="10.375" style="27" customWidth="1"/>
    <col min="4103" max="4103" width="8.25" style="27" customWidth="1"/>
    <col min="4104" max="4104" width="9.25" style="27" customWidth="1"/>
    <col min="4105" max="4105" width="8.75" style="27"/>
    <col min="4106" max="4106" width="9" style="27" customWidth="1"/>
    <col min="4107" max="4107" width="8.75" style="27"/>
    <col min="4108" max="4108" width="9.875" style="27" customWidth="1"/>
    <col min="4109" max="4352" width="8.75" style="27"/>
    <col min="4353" max="4353" width="10.625" style="27" customWidth="1"/>
    <col min="4354" max="4355" width="10.375" style="27" customWidth="1"/>
    <col min="4356" max="4357" width="9.375" style="27" customWidth="1"/>
    <col min="4358" max="4358" width="10.375" style="27" customWidth="1"/>
    <col min="4359" max="4359" width="8.25" style="27" customWidth="1"/>
    <col min="4360" max="4360" width="9.25" style="27" customWidth="1"/>
    <col min="4361" max="4361" width="8.75" style="27"/>
    <col min="4362" max="4362" width="9" style="27" customWidth="1"/>
    <col min="4363" max="4363" width="8.75" style="27"/>
    <col min="4364" max="4364" width="9.875" style="27" customWidth="1"/>
    <col min="4365" max="4608" width="8.75" style="27"/>
    <col min="4609" max="4609" width="10.625" style="27" customWidth="1"/>
    <col min="4610" max="4611" width="10.375" style="27" customWidth="1"/>
    <col min="4612" max="4613" width="9.375" style="27" customWidth="1"/>
    <col min="4614" max="4614" width="10.375" style="27" customWidth="1"/>
    <col min="4615" max="4615" width="8.25" style="27" customWidth="1"/>
    <col min="4616" max="4616" width="9.25" style="27" customWidth="1"/>
    <col min="4617" max="4617" width="8.75" style="27"/>
    <col min="4618" max="4618" width="9" style="27" customWidth="1"/>
    <col min="4619" max="4619" width="8.75" style="27"/>
    <col min="4620" max="4620" width="9.875" style="27" customWidth="1"/>
    <col min="4621" max="4864" width="8.75" style="27"/>
    <col min="4865" max="4865" width="10.625" style="27" customWidth="1"/>
    <col min="4866" max="4867" width="10.375" style="27" customWidth="1"/>
    <col min="4868" max="4869" width="9.375" style="27" customWidth="1"/>
    <col min="4870" max="4870" width="10.375" style="27" customWidth="1"/>
    <col min="4871" max="4871" width="8.25" style="27" customWidth="1"/>
    <col min="4872" max="4872" width="9.25" style="27" customWidth="1"/>
    <col min="4873" max="4873" width="8.75" style="27"/>
    <col min="4874" max="4874" width="9" style="27" customWidth="1"/>
    <col min="4875" max="4875" width="8.75" style="27"/>
    <col min="4876" max="4876" width="9.875" style="27" customWidth="1"/>
    <col min="4877" max="5120" width="8.75" style="27"/>
    <col min="5121" max="5121" width="10.625" style="27" customWidth="1"/>
    <col min="5122" max="5123" width="10.375" style="27" customWidth="1"/>
    <col min="5124" max="5125" width="9.375" style="27" customWidth="1"/>
    <col min="5126" max="5126" width="10.375" style="27" customWidth="1"/>
    <col min="5127" max="5127" width="8.25" style="27" customWidth="1"/>
    <col min="5128" max="5128" width="9.25" style="27" customWidth="1"/>
    <col min="5129" max="5129" width="8.75" style="27"/>
    <col min="5130" max="5130" width="9" style="27" customWidth="1"/>
    <col min="5131" max="5131" width="8.75" style="27"/>
    <col min="5132" max="5132" width="9.875" style="27" customWidth="1"/>
    <col min="5133" max="5376" width="8.75" style="27"/>
    <col min="5377" max="5377" width="10.625" style="27" customWidth="1"/>
    <col min="5378" max="5379" width="10.375" style="27" customWidth="1"/>
    <col min="5380" max="5381" width="9.375" style="27" customWidth="1"/>
    <col min="5382" max="5382" width="10.375" style="27" customWidth="1"/>
    <col min="5383" max="5383" width="8.25" style="27" customWidth="1"/>
    <col min="5384" max="5384" width="9.25" style="27" customWidth="1"/>
    <col min="5385" max="5385" width="8.75" style="27"/>
    <col min="5386" max="5386" width="9" style="27" customWidth="1"/>
    <col min="5387" max="5387" width="8.75" style="27"/>
    <col min="5388" max="5388" width="9.875" style="27" customWidth="1"/>
    <col min="5389" max="5632" width="8.75" style="27"/>
    <col min="5633" max="5633" width="10.625" style="27" customWidth="1"/>
    <col min="5634" max="5635" width="10.375" style="27" customWidth="1"/>
    <col min="5636" max="5637" width="9.375" style="27" customWidth="1"/>
    <col min="5638" max="5638" width="10.375" style="27" customWidth="1"/>
    <col min="5639" max="5639" width="8.25" style="27" customWidth="1"/>
    <col min="5640" max="5640" width="9.25" style="27" customWidth="1"/>
    <col min="5641" max="5641" width="8.75" style="27"/>
    <col min="5642" max="5642" width="9" style="27" customWidth="1"/>
    <col min="5643" max="5643" width="8.75" style="27"/>
    <col min="5644" max="5644" width="9.875" style="27" customWidth="1"/>
    <col min="5645" max="5888" width="8.75" style="27"/>
    <col min="5889" max="5889" width="10.625" style="27" customWidth="1"/>
    <col min="5890" max="5891" width="10.375" style="27" customWidth="1"/>
    <col min="5892" max="5893" width="9.375" style="27" customWidth="1"/>
    <col min="5894" max="5894" width="10.375" style="27" customWidth="1"/>
    <col min="5895" max="5895" width="8.25" style="27" customWidth="1"/>
    <col min="5896" max="5896" width="9.25" style="27" customWidth="1"/>
    <col min="5897" max="5897" width="8.75" style="27"/>
    <col min="5898" max="5898" width="9" style="27" customWidth="1"/>
    <col min="5899" max="5899" width="8.75" style="27"/>
    <col min="5900" max="5900" width="9.875" style="27" customWidth="1"/>
    <col min="5901" max="6144" width="8.75" style="27"/>
    <col min="6145" max="6145" width="10.625" style="27" customWidth="1"/>
    <col min="6146" max="6147" width="10.375" style="27" customWidth="1"/>
    <col min="6148" max="6149" width="9.375" style="27" customWidth="1"/>
    <col min="6150" max="6150" width="10.375" style="27" customWidth="1"/>
    <col min="6151" max="6151" width="8.25" style="27" customWidth="1"/>
    <col min="6152" max="6152" width="9.25" style="27" customWidth="1"/>
    <col min="6153" max="6153" width="8.75" style="27"/>
    <col min="6154" max="6154" width="9" style="27" customWidth="1"/>
    <col min="6155" max="6155" width="8.75" style="27"/>
    <col min="6156" max="6156" width="9.875" style="27" customWidth="1"/>
    <col min="6157" max="6400" width="8.75" style="27"/>
    <col min="6401" max="6401" width="10.625" style="27" customWidth="1"/>
    <col min="6402" max="6403" width="10.375" style="27" customWidth="1"/>
    <col min="6404" max="6405" width="9.375" style="27" customWidth="1"/>
    <col min="6406" max="6406" width="10.375" style="27" customWidth="1"/>
    <col min="6407" max="6407" width="8.25" style="27" customWidth="1"/>
    <col min="6408" max="6408" width="9.25" style="27" customWidth="1"/>
    <col min="6409" max="6409" width="8.75" style="27"/>
    <col min="6410" max="6410" width="9" style="27" customWidth="1"/>
    <col min="6411" max="6411" width="8.75" style="27"/>
    <col min="6412" max="6412" width="9.875" style="27" customWidth="1"/>
    <col min="6413" max="6656" width="8.75" style="27"/>
    <col min="6657" max="6657" width="10.625" style="27" customWidth="1"/>
    <col min="6658" max="6659" width="10.375" style="27" customWidth="1"/>
    <col min="6660" max="6661" width="9.375" style="27" customWidth="1"/>
    <col min="6662" max="6662" width="10.375" style="27" customWidth="1"/>
    <col min="6663" max="6663" width="8.25" style="27" customWidth="1"/>
    <col min="6664" max="6664" width="9.25" style="27" customWidth="1"/>
    <col min="6665" max="6665" width="8.75" style="27"/>
    <col min="6666" max="6666" width="9" style="27" customWidth="1"/>
    <col min="6667" max="6667" width="8.75" style="27"/>
    <col min="6668" max="6668" width="9.875" style="27" customWidth="1"/>
    <col min="6669" max="6912" width="8.75" style="27"/>
    <col min="6913" max="6913" width="10.625" style="27" customWidth="1"/>
    <col min="6914" max="6915" width="10.375" style="27" customWidth="1"/>
    <col min="6916" max="6917" width="9.375" style="27" customWidth="1"/>
    <col min="6918" max="6918" width="10.375" style="27" customWidth="1"/>
    <col min="6919" max="6919" width="8.25" style="27" customWidth="1"/>
    <col min="6920" max="6920" width="9.25" style="27" customWidth="1"/>
    <col min="6921" max="6921" width="8.75" style="27"/>
    <col min="6922" max="6922" width="9" style="27" customWidth="1"/>
    <col min="6923" max="6923" width="8.75" style="27"/>
    <col min="6924" max="6924" width="9.875" style="27" customWidth="1"/>
    <col min="6925" max="7168" width="8.75" style="27"/>
    <col min="7169" max="7169" width="10.625" style="27" customWidth="1"/>
    <col min="7170" max="7171" width="10.375" style="27" customWidth="1"/>
    <col min="7172" max="7173" width="9.375" style="27" customWidth="1"/>
    <col min="7174" max="7174" width="10.375" style="27" customWidth="1"/>
    <col min="7175" max="7175" width="8.25" style="27" customWidth="1"/>
    <col min="7176" max="7176" width="9.25" style="27" customWidth="1"/>
    <col min="7177" max="7177" width="8.75" style="27"/>
    <col min="7178" max="7178" width="9" style="27" customWidth="1"/>
    <col min="7179" max="7179" width="8.75" style="27"/>
    <col min="7180" max="7180" width="9.875" style="27" customWidth="1"/>
    <col min="7181" max="7424" width="8.75" style="27"/>
    <col min="7425" max="7425" width="10.625" style="27" customWidth="1"/>
    <col min="7426" max="7427" width="10.375" style="27" customWidth="1"/>
    <col min="7428" max="7429" width="9.375" style="27" customWidth="1"/>
    <col min="7430" max="7430" width="10.375" style="27" customWidth="1"/>
    <col min="7431" max="7431" width="8.25" style="27" customWidth="1"/>
    <col min="7432" max="7432" width="9.25" style="27" customWidth="1"/>
    <col min="7433" max="7433" width="8.75" style="27"/>
    <col min="7434" max="7434" width="9" style="27" customWidth="1"/>
    <col min="7435" max="7435" width="8.75" style="27"/>
    <col min="7436" max="7436" width="9.875" style="27" customWidth="1"/>
    <col min="7437" max="7680" width="8.75" style="27"/>
    <col min="7681" max="7681" width="10.625" style="27" customWidth="1"/>
    <col min="7682" max="7683" width="10.375" style="27" customWidth="1"/>
    <col min="7684" max="7685" width="9.375" style="27" customWidth="1"/>
    <col min="7686" max="7686" width="10.375" style="27" customWidth="1"/>
    <col min="7687" max="7687" width="8.25" style="27" customWidth="1"/>
    <col min="7688" max="7688" width="9.25" style="27" customWidth="1"/>
    <col min="7689" max="7689" width="8.75" style="27"/>
    <col min="7690" max="7690" width="9" style="27" customWidth="1"/>
    <col min="7691" max="7691" width="8.75" style="27"/>
    <col min="7692" max="7692" width="9.875" style="27" customWidth="1"/>
    <col min="7693" max="7936" width="8.75" style="27"/>
    <col min="7937" max="7937" width="10.625" style="27" customWidth="1"/>
    <col min="7938" max="7939" width="10.375" style="27" customWidth="1"/>
    <col min="7940" max="7941" width="9.375" style="27" customWidth="1"/>
    <col min="7942" max="7942" width="10.375" style="27" customWidth="1"/>
    <col min="7943" max="7943" width="8.25" style="27" customWidth="1"/>
    <col min="7944" max="7944" width="9.25" style="27" customWidth="1"/>
    <col min="7945" max="7945" width="8.75" style="27"/>
    <col min="7946" max="7946" width="9" style="27" customWidth="1"/>
    <col min="7947" max="7947" width="8.75" style="27"/>
    <col min="7948" max="7948" width="9.875" style="27" customWidth="1"/>
    <col min="7949" max="8192" width="8.75" style="27"/>
    <col min="8193" max="8193" width="10.625" style="27" customWidth="1"/>
    <col min="8194" max="8195" width="10.375" style="27" customWidth="1"/>
    <col min="8196" max="8197" width="9.375" style="27" customWidth="1"/>
    <col min="8198" max="8198" width="10.375" style="27" customWidth="1"/>
    <col min="8199" max="8199" width="8.25" style="27" customWidth="1"/>
    <col min="8200" max="8200" width="9.25" style="27" customWidth="1"/>
    <col min="8201" max="8201" width="8.75" style="27"/>
    <col min="8202" max="8202" width="9" style="27" customWidth="1"/>
    <col min="8203" max="8203" width="8.75" style="27"/>
    <col min="8204" max="8204" width="9.875" style="27" customWidth="1"/>
    <col min="8205" max="8448" width="8.75" style="27"/>
    <col min="8449" max="8449" width="10.625" style="27" customWidth="1"/>
    <col min="8450" max="8451" width="10.375" style="27" customWidth="1"/>
    <col min="8452" max="8453" width="9.375" style="27" customWidth="1"/>
    <col min="8454" max="8454" width="10.375" style="27" customWidth="1"/>
    <col min="8455" max="8455" width="8.25" style="27" customWidth="1"/>
    <col min="8456" max="8456" width="9.25" style="27" customWidth="1"/>
    <col min="8457" max="8457" width="8.75" style="27"/>
    <col min="8458" max="8458" width="9" style="27" customWidth="1"/>
    <col min="8459" max="8459" width="8.75" style="27"/>
    <col min="8460" max="8460" width="9.875" style="27" customWidth="1"/>
    <col min="8461" max="8704" width="8.75" style="27"/>
    <col min="8705" max="8705" width="10.625" style="27" customWidth="1"/>
    <col min="8706" max="8707" width="10.375" style="27" customWidth="1"/>
    <col min="8708" max="8709" width="9.375" style="27" customWidth="1"/>
    <col min="8710" max="8710" width="10.375" style="27" customWidth="1"/>
    <col min="8711" max="8711" width="8.25" style="27" customWidth="1"/>
    <col min="8712" max="8712" width="9.25" style="27" customWidth="1"/>
    <col min="8713" max="8713" width="8.75" style="27"/>
    <col min="8714" max="8714" width="9" style="27" customWidth="1"/>
    <col min="8715" max="8715" width="8.75" style="27"/>
    <col min="8716" max="8716" width="9.875" style="27" customWidth="1"/>
    <col min="8717" max="8960" width="8.75" style="27"/>
    <col min="8961" max="8961" width="10.625" style="27" customWidth="1"/>
    <col min="8962" max="8963" width="10.375" style="27" customWidth="1"/>
    <col min="8964" max="8965" width="9.375" style="27" customWidth="1"/>
    <col min="8966" max="8966" width="10.375" style="27" customWidth="1"/>
    <col min="8967" max="8967" width="8.25" style="27" customWidth="1"/>
    <col min="8968" max="8968" width="9.25" style="27" customWidth="1"/>
    <col min="8969" max="8969" width="8.75" style="27"/>
    <col min="8970" max="8970" width="9" style="27" customWidth="1"/>
    <col min="8971" max="8971" width="8.75" style="27"/>
    <col min="8972" max="8972" width="9.875" style="27" customWidth="1"/>
    <col min="8973" max="9216" width="8.75" style="27"/>
    <col min="9217" max="9217" width="10.625" style="27" customWidth="1"/>
    <col min="9218" max="9219" width="10.375" style="27" customWidth="1"/>
    <col min="9220" max="9221" width="9.375" style="27" customWidth="1"/>
    <col min="9222" max="9222" width="10.375" style="27" customWidth="1"/>
    <col min="9223" max="9223" width="8.25" style="27" customWidth="1"/>
    <col min="9224" max="9224" width="9.25" style="27" customWidth="1"/>
    <col min="9225" max="9225" width="8.75" style="27"/>
    <col min="9226" max="9226" width="9" style="27" customWidth="1"/>
    <col min="9227" max="9227" width="8.75" style="27"/>
    <col min="9228" max="9228" width="9.875" style="27" customWidth="1"/>
    <col min="9229" max="9472" width="8.75" style="27"/>
    <col min="9473" max="9473" width="10.625" style="27" customWidth="1"/>
    <col min="9474" max="9475" width="10.375" style="27" customWidth="1"/>
    <col min="9476" max="9477" width="9.375" style="27" customWidth="1"/>
    <col min="9478" max="9478" width="10.375" style="27" customWidth="1"/>
    <col min="9479" max="9479" width="8.25" style="27" customWidth="1"/>
    <col min="9480" max="9480" width="9.25" style="27" customWidth="1"/>
    <col min="9481" max="9481" width="8.75" style="27"/>
    <col min="9482" max="9482" width="9" style="27" customWidth="1"/>
    <col min="9483" max="9483" width="8.75" style="27"/>
    <col min="9484" max="9484" width="9.875" style="27" customWidth="1"/>
    <col min="9485" max="9728" width="8.75" style="27"/>
    <col min="9729" max="9729" width="10.625" style="27" customWidth="1"/>
    <col min="9730" max="9731" width="10.375" style="27" customWidth="1"/>
    <col min="9732" max="9733" width="9.375" style="27" customWidth="1"/>
    <col min="9734" max="9734" width="10.375" style="27" customWidth="1"/>
    <col min="9735" max="9735" width="8.25" style="27" customWidth="1"/>
    <col min="9736" max="9736" width="9.25" style="27" customWidth="1"/>
    <col min="9737" max="9737" width="8.75" style="27"/>
    <col min="9738" max="9738" width="9" style="27" customWidth="1"/>
    <col min="9739" max="9739" width="8.75" style="27"/>
    <col min="9740" max="9740" width="9.875" style="27" customWidth="1"/>
    <col min="9741" max="9984" width="8.75" style="27"/>
    <col min="9985" max="9985" width="10.625" style="27" customWidth="1"/>
    <col min="9986" max="9987" width="10.375" style="27" customWidth="1"/>
    <col min="9988" max="9989" width="9.375" style="27" customWidth="1"/>
    <col min="9990" max="9990" width="10.375" style="27" customWidth="1"/>
    <col min="9991" max="9991" width="8.25" style="27" customWidth="1"/>
    <col min="9992" max="9992" width="9.25" style="27" customWidth="1"/>
    <col min="9993" max="9993" width="8.75" style="27"/>
    <col min="9994" max="9994" width="9" style="27" customWidth="1"/>
    <col min="9995" max="9995" width="8.75" style="27"/>
    <col min="9996" max="9996" width="9.875" style="27" customWidth="1"/>
    <col min="9997" max="10240" width="8.75" style="27"/>
    <col min="10241" max="10241" width="10.625" style="27" customWidth="1"/>
    <col min="10242" max="10243" width="10.375" style="27" customWidth="1"/>
    <col min="10244" max="10245" width="9.375" style="27" customWidth="1"/>
    <col min="10246" max="10246" width="10.375" style="27" customWidth="1"/>
    <col min="10247" max="10247" width="8.25" style="27" customWidth="1"/>
    <col min="10248" max="10248" width="9.25" style="27" customWidth="1"/>
    <col min="10249" max="10249" width="8.75" style="27"/>
    <col min="10250" max="10250" width="9" style="27" customWidth="1"/>
    <col min="10251" max="10251" width="8.75" style="27"/>
    <col min="10252" max="10252" width="9.875" style="27" customWidth="1"/>
    <col min="10253" max="10496" width="8.75" style="27"/>
    <col min="10497" max="10497" width="10.625" style="27" customWidth="1"/>
    <col min="10498" max="10499" width="10.375" style="27" customWidth="1"/>
    <col min="10500" max="10501" width="9.375" style="27" customWidth="1"/>
    <col min="10502" max="10502" width="10.375" style="27" customWidth="1"/>
    <col min="10503" max="10503" width="8.25" style="27" customWidth="1"/>
    <col min="10504" max="10504" width="9.25" style="27" customWidth="1"/>
    <col min="10505" max="10505" width="8.75" style="27"/>
    <col min="10506" max="10506" width="9" style="27" customWidth="1"/>
    <col min="10507" max="10507" width="8.75" style="27"/>
    <col min="10508" max="10508" width="9.875" style="27" customWidth="1"/>
    <col min="10509" max="10752" width="8.75" style="27"/>
    <col min="10753" max="10753" width="10.625" style="27" customWidth="1"/>
    <col min="10754" max="10755" width="10.375" style="27" customWidth="1"/>
    <col min="10756" max="10757" width="9.375" style="27" customWidth="1"/>
    <col min="10758" max="10758" width="10.375" style="27" customWidth="1"/>
    <col min="10759" max="10759" width="8.25" style="27" customWidth="1"/>
    <col min="10760" max="10760" width="9.25" style="27" customWidth="1"/>
    <col min="10761" max="10761" width="8.75" style="27"/>
    <col min="10762" max="10762" width="9" style="27" customWidth="1"/>
    <col min="10763" max="10763" width="8.75" style="27"/>
    <col min="10764" max="10764" width="9.875" style="27" customWidth="1"/>
    <col min="10765" max="11008" width="8.75" style="27"/>
    <col min="11009" max="11009" width="10.625" style="27" customWidth="1"/>
    <col min="11010" max="11011" width="10.375" style="27" customWidth="1"/>
    <col min="11012" max="11013" width="9.375" style="27" customWidth="1"/>
    <col min="11014" max="11014" width="10.375" style="27" customWidth="1"/>
    <col min="11015" max="11015" width="8.25" style="27" customWidth="1"/>
    <col min="11016" max="11016" width="9.25" style="27" customWidth="1"/>
    <col min="11017" max="11017" width="8.75" style="27"/>
    <col min="11018" max="11018" width="9" style="27" customWidth="1"/>
    <col min="11019" max="11019" width="8.75" style="27"/>
    <col min="11020" max="11020" width="9.875" style="27" customWidth="1"/>
    <col min="11021" max="11264" width="8.75" style="27"/>
    <col min="11265" max="11265" width="10.625" style="27" customWidth="1"/>
    <col min="11266" max="11267" width="10.375" style="27" customWidth="1"/>
    <col min="11268" max="11269" width="9.375" style="27" customWidth="1"/>
    <col min="11270" max="11270" width="10.375" style="27" customWidth="1"/>
    <col min="11271" max="11271" width="8.25" style="27" customWidth="1"/>
    <col min="11272" max="11272" width="9.25" style="27" customWidth="1"/>
    <col min="11273" max="11273" width="8.75" style="27"/>
    <col min="11274" max="11274" width="9" style="27" customWidth="1"/>
    <col min="11275" max="11275" width="8.75" style="27"/>
    <col min="11276" max="11276" width="9.875" style="27" customWidth="1"/>
    <col min="11277" max="11520" width="8.75" style="27"/>
    <col min="11521" max="11521" width="10.625" style="27" customWidth="1"/>
    <col min="11522" max="11523" width="10.375" style="27" customWidth="1"/>
    <col min="11524" max="11525" width="9.375" style="27" customWidth="1"/>
    <col min="11526" max="11526" width="10.375" style="27" customWidth="1"/>
    <col min="11527" max="11527" width="8.25" style="27" customWidth="1"/>
    <col min="11528" max="11528" width="9.25" style="27" customWidth="1"/>
    <col min="11529" max="11529" width="8.75" style="27"/>
    <col min="11530" max="11530" width="9" style="27" customWidth="1"/>
    <col min="11531" max="11531" width="8.75" style="27"/>
    <col min="11532" max="11532" width="9.875" style="27" customWidth="1"/>
    <col min="11533" max="11776" width="8.75" style="27"/>
    <col min="11777" max="11777" width="10.625" style="27" customWidth="1"/>
    <col min="11778" max="11779" width="10.375" style="27" customWidth="1"/>
    <col min="11780" max="11781" width="9.375" style="27" customWidth="1"/>
    <col min="11782" max="11782" width="10.375" style="27" customWidth="1"/>
    <col min="11783" max="11783" width="8.25" style="27" customWidth="1"/>
    <col min="11784" max="11784" width="9.25" style="27" customWidth="1"/>
    <col min="11785" max="11785" width="8.75" style="27"/>
    <col min="11786" max="11786" width="9" style="27" customWidth="1"/>
    <col min="11787" max="11787" width="8.75" style="27"/>
    <col min="11788" max="11788" width="9.875" style="27" customWidth="1"/>
    <col min="11789" max="12032" width="8.75" style="27"/>
    <col min="12033" max="12033" width="10.625" style="27" customWidth="1"/>
    <col min="12034" max="12035" width="10.375" style="27" customWidth="1"/>
    <col min="12036" max="12037" width="9.375" style="27" customWidth="1"/>
    <col min="12038" max="12038" width="10.375" style="27" customWidth="1"/>
    <col min="12039" max="12039" width="8.25" style="27" customWidth="1"/>
    <col min="12040" max="12040" width="9.25" style="27" customWidth="1"/>
    <col min="12041" max="12041" width="8.75" style="27"/>
    <col min="12042" max="12042" width="9" style="27" customWidth="1"/>
    <col min="12043" max="12043" width="8.75" style="27"/>
    <col min="12044" max="12044" width="9.875" style="27" customWidth="1"/>
    <col min="12045" max="12288" width="8.75" style="27"/>
    <col min="12289" max="12289" width="10.625" style="27" customWidth="1"/>
    <col min="12290" max="12291" width="10.375" style="27" customWidth="1"/>
    <col min="12292" max="12293" width="9.375" style="27" customWidth="1"/>
    <col min="12294" max="12294" width="10.375" style="27" customWidth="1"/>
    <col min="12295" max="12295" width="8.25" style="27" customWidth="1"/>
    <col min="12296" max="12296" width="9.25" style="27" customWidth="1"/>
    <col min="12297" max="12297" width="8.75" style="27"/>
    <col min="12298" max="12298" width="9" style="27" customWidth="1"/>
    <col min="12299" max="12299" width="8.75" style="27"/>
    <col min="12300" max="12300" width="9.875" style="27" customWidth="1"/>
    <col min="12301" max="12544" width="8.75" style="27"/>
    <col min="12545" max="12545" width="10.625" style="27" customWidth="1"/>
    <col min="12546" max="12547" width="10.375" style="27" customWidth="1"/>
    <col min="12548" max="12549" width="9.375" style="27" customWidth="1"/>
    <col min="12550" max="12550" width="10.375" style="27" customWidth="1"/>
    <col min="12551" max="12551" width="8.25" style="27" customWidth="1"/>
    <col min="12552" max="12552" width="9.25" style="27" customWidth="1"/>
    <col min="12553" max="12553" width="8.75" style="27"/>
    <col min="12554" max="12554" width="9" style="27" customWidth="1"/>
    <col min="12555" max="12555" width="8.75" style="27"/>
    <col min="12556" max="12556" width="9.875" style="27" customWidth="1"/>
    <col min="12557" max="12800" width="8.75" style="27"/>
    <col min="12801" max="12801" width="10.625" style="27" customWidth="1"/>
    <col min="12802" max="12803" width="10.375" style="27" customWidth="1"/>
    <col min="12804" max="12805" width="9.375" style="27" customWidth="1"/>
    <col min="12806" max="12806" width="10.375" style="27" customWidth="1"/>
    <col min="12807" max="12807" width="8.25" style="27" customWidth="1"/>
    <col min="12808" max="12808" width="9.25" style="27" customWidth="1"/>
    <col min="12809" max="12809" width="8.75" style="27"/>
    <col min="12810" max="12810" width="9" style="27" customWidth="1"/>
    <col min="12811" max="12811" width="8.75" style="27"/>
    <col min="12812" max="12812" width="9.875" style="27" customWidth="1"/>
    <col min="12813" max="13056" width="8.75" style="27"/>
    <col min="13057" max="13057" width="10.625" style="27" customWidth="1"/>
    <col min="13058" max="13059" width="10.375" style="27" customWidth="1"/>
    <col min="13060" max="13061" width="9.375" style="27" customWidth="1"/>
    <col min="13062" max="13062" width="10.375" style="27" customWidth="1"/>
    <col min="13063" max="13063" width="8.25" style="27" customWidth="1"/>
    <col min="13064" max="13064" width="9.25" style="27" customWidth="1"/>
    <col min="13065" max="13065" width="8.75" style="27"/>
    <col min="13066" max="13066" width="9" style="27" customWidth="1"/>
    <col min="13067" max="13067" width="8.75" style="27"/>
    <col min="13068" max="13068" width="9.875" style="27" customWidth="1"/>
    <col min="13069" max="13312" width="8.75" style="27"/>
    <col min="13313" max="13313" width="10.625" style="27" customWidth="1"/>
    <col min="13314" max="13315" width="10.375" style="27" customWidth="1"/>
    <col min="13316" max="13317" width="9.375" style="27" customWidth="1"/>
    <col min="13318" max="13318" width="10.375" style="27" customWidth="1"/>
    <col min="13319" max="13319" width="8.25" style="27" customWidth="1"/>
    <col min="13320" max="13320" width="9.25" style="27" customWidth="1"/>
    <col min="13321" max="13321" width="8.75" style="27"/>
    <col min="13322" max="13322" width="9" style="27" customWidth="1"/>
    <col min="13323" max="13323" width="8.75" style="27"/>
    <col min="13324" max="13324" width="9.875" style="27" customWidth="1"/>
    <col min="13325" max="13568" width="8.75" style="27"/>
    <col min="13569" max="13569" width="10.625" style="27" customWidth="1"/>
    <col min="13570" max="13571" width="10.375" style="27" customWidth="1"/>
    <col min="13572" max="13573" width="9.375" style="27" customWidth="1"/>
    <col min="13574" max="13574" width="10.375" style="27" customWidth="1"/>
    <col min="13575" max="13575" width="8.25" style="27" customWidth="1"/>
    <col min="13576" max="13576" width="9.25" style="27" customWidth="1"/>
    <col min="13577" max="13577" width="8.75" style="27"/>
    <col min="13578" max="13578" width="9" style="27" customWidth="1"/>
    <col min="13579" max="13579" width="8.75" style="27"/>
    <col min="13580" max="13580" width="9.875" style="27" customWidth="1"/>
    <col min="13581" max="13824" width="8.75" style="27"/>
    <col min="13825" max="13825" width="10.625" style="27" customWidth="1"/>
    <col min="13826" max="13827" width="10.375" style="27" customWidth="1"/>
    <col min="13828" max="13829" width="9.375" style="27" customWidth="1"/>
    <col min="13830" max="13830" width="10.375" style="27" customWidth="1"/>
    <col min="13831" max="13831" width="8.25" style="27" customWidth="1"/>
    <col min="13832" max="13832" width="9.25" style="27" customWidth="1"/>
    <col min="13833" max="13833" width="8.75" style="27"/>
    <col min="13834" max="13834" width="9" style="27" customWidth="1"/>
    <col min="13835" max="13835" width="8.75" style="27"/>
    <col min="13836" max="13836" width="9.875" style="27" customWidth="1"/>
    <col min="13837" max="14080" width="8.75" style="27"/>
    <col min="14081" max="14081" width="10.625" style="27" customWidth="1"/>
    <col min="14082" max="14083" width="10.375" style="27" customWidth="1"/>
    <col min="14084" max="14085" width="9.375" style="27" customWidth="1"/>
    <col min="14086" max="14086" width="10.375" style="27" customWidth="1"/>
    <col min="14087" max="14087" width="8.25" style="27" customWidth="1"/>
    <col min="14088" max="14088" width="9.25" style="27" customWidth="1"/>
    <col min="14089" max="14089" width="8.75" style="27"/>
    <col min="14090" max="14090" width="9" style="27" customWidth="1"/>
    <col min="14091" max="14091" width="8.75" style="27"/>
    <col min="14092" max="14092" width="9.875" style="27" customWidth="1"/>
    <col min="14093" max="14336" width="8.75" style="27"/>
    <col min="14337" max="14337" width="10.625" style="27" customWidth="1"/>
    <col min="14338" max="14339" width="10.375" style="27" customWidth="1"/>
    <col min="14340" max="14341" width="9.375" style="27" customWidth="1"/>
    <col min="14342" max="14342" width="10.375" style="27" customWidth="1"/>
    <col min="14343" max="14343" width="8.25" style="27" customWidth="1"/>
    <col min="14344" max="14344" width="9.25" style="27" customWidth="1"/>
    <col min="14345" max="14345" width="8.75" style="27"/>
    <col min="14346" max="14346" width="9" style="27" customWidth="1"/>
    <col min="14347" max="14347" width="8.75" style="27"/>
    <col min="14348" max="14348" width="9.875" style="27" customWidth="1"/>
    <col min="14349" max="14592" width="8.75" style="27"/>
    <col min="14593" max="14593" width="10.625" style="27" customWidth="1"/>
    <col min="14594" max="14595" width="10.375" style="27" customWidth="1"/>
    <col min="14596" max="14597" width="9.375" style="27" customWidth="1"/>
    <col min="14598" max="14598" width="10.375" style="27" customWidth="1"/>
    <col min="14599" max="14599" width="8.25" style="27" customWidth="1"/>
    <col min="14600" max="14600" width="9.25" style="27" customWidth="1"/>
    <col min="14601" max="14601" width="8.75" style="27"/>
    <col min="14602" max="14602" width="9" style="27" customWidth="1"/>
    <col min="14603" max="14603" width="8.75" style="27"/>
    <col min="14604" max="14604" width="9.875" style="27" customWidth="1"/>
    <col min="14605" max="14848" width="8.75" style="27"/>
    <col min="14849" max="14849" width="10.625" style="27" customWidth="1"/>
    <col min="14850" max="14851" width="10.375" style="27" customWidth="1"/>
    <col min="14852" max="14853" width="9.375" style="27" customWidth="1"/>
    <col min="14854" max="14854" width="10.375" style="27" customWidth="1"/>
    <col min="14855" max="14855" width="8.25" style="27" customWidth="1"/>
    <col min="14856" max="14856" width="9.25" style="27" customWidth="1"/>
    <col min="14857" max="14857" width="8.75" style="27"/>
    <col min="14858" max="14858" width="9" style="27" customWidth="1"/>
    <col min="14859" max="14859" width="8.75" style="27"/>
    <col min="14860" max="14860" width="9.875" style="27" customWidth="1"/>
    <col min="14861" max="15104" width="8.75" style="27"/>
    <col min="15105" max="15105" width="10.625" style="27" customWidth="1"/>
    <col min="15106" max="15107" width="10.375" style="27" customWidth="1"/>
    <col min="15108" max="15109" width="9.375" style="27" customWidth="1"/>
    <col min="15110" max="15110" width="10.375" style="27" customWidth="1"/>
    <col min="15111" max="15111" width="8.25" style="27" customWidth="1"/>
    <col min="15112" max="15112" width="9.25" style="27" customWidth="1"/>
    <col min="15113" max="15113" width="8.75" style="27"/>
    <col min="15114" max="15114" width="9" style="27" customWidth="1"/>
    <col min="15115" max="15115" width="8.75" style="27"/>
    <col min="15116" max="15116" width="9.875" style="27" customWidth="1"/>
    <col min="15117" max="15360" width="8.75" style="27"/>
    <col min="15361" max="15361" width="10.625" style="27" customWidth="1"/>
    <col min="15362" max="15363" width="10.375" style="27" customWidth="1"/>
    <col min="15364" max="15365" width="9.375" style="27" customWidth="1"/>
    <col min="15366" max="15366" width="10.375" style="27" customWidth="1"/>
    <col min="15367" max="15367" width="8.25" style="27" customWidth="1"/>
    <col min="15368" max="15368" width="9.25" style="27" customWidth="1"/>
    <col min="15369" max="15369" width="8.75" style="27"/>
    <col min="15370" max="15370" width="9" style="27" customWidth="1"/>
    <col min="15371" max="15371" width="8.75" style="27"/>
    <col min="15372" max="15372" width="9.875" style="27" customWidth="1"/>
    <col min="15373" max="15616" width="8.75" style="27"/>
    <col min="15617" max="15617" width="10.625" style="27" customWidth="1"/>
    <col min="15618" max="15619" width="10.375" style="27" customWidth="1"/>
    <col min="15620" max="15621" width="9.375" style="27" customWidth="1"/>
    <col min="15622" max="15622" width="10.375" style="27" customWidth="1"/>
    <col min="15623" max="15623" width="8.25" style="27" customWidth="1"/>
    <col min="15624" max="15624" width="9.25" style="27" customWidth="1"/>
    <col min="15625" max="15625" width="8.75" style="27"/>
    <col min="15626" max="15626" width="9" style="27" customWidth="1"/>
    <col min="15627" max="15627" width="8.75" style="27"/>
    <col min="15628" max="15628" width="9.875" style="27" customWidth="1"/>
    <col min="15629" max="15872" width="8.75" style="27"/>
    <col min="15873" max="15873" width="10.625" style="27" customWidth="1"/>
    <col min="15874" max="15875" width="10.375" style="27" customWidth="1"/>
    <col min="15876" max="15877" width="9.375" style="27" customWidth="1"/>
    <col min="15878" max="15878" width="10.375" style="27" customWidth="1"/>
    <col min="15879" max="15879" width="8.25" style="27" customWidth="1"/>
    <col min="15880" max="15880" width="9.25" style="27" customWidth="1"/>
    <col min="15881" max="15881" width="8.75" style="27"/>
    <col min="15882" max="15882" width="9" style="27" customWidth="1"/>
    <col min="15883" max="15883" width="8.75" style="27"/>
    <col min="15884" max="15884" width="9.875" style="27" customWidth="1"/>
    <col min="15885" max="16128" width="8.75" style="27"/>
    <col min="16129" max="16129" width="10.625" style="27" customWidth="1"/>
    <col min="16130" max="16131" width="10.375" style="27" customWidth="1"/>
    <col min="16132" max="16133" width="9.375" style="27" customWidth="1"/>
    <col min="16134" max="16134" width="10.375" style="27" customWidth="1"/>
    <col min="16135" max="16135" width="8.25" style="27" customWidth="1"/>
    <col min="16136" max="16136" width="9.25" style="27" customWidth="1"/>
    <col min="16137" max="16137" width="8.75" style="27"/>
    <col min="16138" max="16138" width="9" style="27" customWidth="1"/>
    <col min="16139" max="16139" width="8.75" style="27"/>
    <col min="16140" max="16140" width="9.875" style="27" customWidth="1"/>
    <col min="16141" max="16384" width="8.75" style="27"/>
  </cols>
  <sheetData>
    <row r="1" ht="18" customHeight="1" spans="1:8">
      <c r="A1" s="1" t="s">
        <v>1348</v>
      </c>
      <c r="B1" s="41"/>
      <c r="C1" s="41"/>
      <c r="D1" s="41"/>
      <c r="E1" s="41"/>
      <c r="F1" s="41"/>
      <c r="G1" s="41"/>
      <c r="H1" s="41"/>
    </row>
    <row r="2" ht="28.15" customHeight="1" spans="1:8">
      <c r="A2" s="42" t="s">
        <v>1349</v>
      </c>
      <c r="B2" s="42"/>
      <c r="C2" s="42"/>
      <c r="D2" s="42"/>
      <c r="E2" s="42"/>
      <c r="F2" s="42"/>
      <c r="G2" s="42"/>
      <c r="H2" s="42"/>
    </row>
    <row r="3" ht="24" customHeight="1" spans="1:8">
      <c r="A3" s="43"/>
      <c r="B3" s="44"/>
      <c r="C3" s="44"/>
      <c r="D3" s="45"/>
      <c r="E3" s="45"/>
      <c r="F3" s="45"/>
      <c r="G3" s="45"/>
      <c r="H3" s="44" t="s">
        <v>2</v>
      </c>
    </row>
    <row r="4" ht="48" customHeight="1" spans="1:8">
      <c r="A4" s="31" t="s">
        <v>1296</v>
      </c>
      <c r="B4" s="46" t="s">
        <v>1172</v>
      </c>
      <c r="C4" s="47" t="s">
        <v>1350</v>
      </c>
      <c r="D4" s="48"/>
      <c r="E4" s="49"/>
      <c r="F4" s="46" t="s">
        <v>1351</v>
      </c>
      <c r="G4" s="46"/>
      <c r="H4" s="46"/>
    </row>
    <row r="5" ht="51.75" customHeight="1" spans="1:8">
      <c r="A5" s="31"/>
      <c r="B5" s="46"/>
      <c r="C5" s="46" t="s">
        <v>1352</v>
      </c>
      <c r="D5" s="46" t="s">
        <v>1353</v>
      </c>
      <c r="E5" s="46" t="s">
        <v>1354</v>
      </c>
      <c r="F5" s="46" t="s">
        <v>1352</v>
      </c>
      <c r="G5" s="46" t="s">
        <v>1355</v>
      </c>
      <c r="H5" s="46" t="s">
        <v>1356</v>
      </c>
    </row>
    <row r="6" ht="54.75" customHeight="1" spans="1:25">
      <c r="A6" s="35" t="s">
        <v>1173</v>
      </c>
      <c r="B6" s="50">
        <f>C6+F6</f>
        <v>261000</v>
      </c>
      <c r="C6" s="50">
        <v>5400</v>
      </c>
      <c r="D6" s="50">
        <v>0</v>
      </c>
      <c r="E6" s="50">
        <v>5400</v>
      </c>
      <c r="F6" s="50">
        <f>SUM(G6:H6)</f>
        <v>255600</v>
      </c>
      <c r="G6" s="50">
        <v>51600</v>
      </c>
      <c r="H6" s="50">
        <f>54000+150000</f>
        <v>204000</v>
      </c>
      <c r="K6" s="52"/>
      <c r="L6" s="52"/>
      <c r="M6" s="52"/>
      <c r="N6" s="52"/>
      <c r="O6" s="52"/>
      <c r="P6" s="52"/>
      <c r="Q6" s="52"/>
      <c r="S6" s="52"/>
      <c r="T6" s="52"/>
      <c r="U6" s="52"/>
      <c r="V6" s="52"/>
      <c r="W6" s="52"/>
      <c r="X6" s="52"/>
      <c r="Y6" s="52"/>
    </row>
    <row r="7" spans="2:8">
      <c r="B7" s="51"/>
      <c r="C7" s="51"/>
      <c r="D7" s="51"/>
      <c r="E7" s="51"/>
      <c r="F7" s="51"/>
      <c r="G7" s="51"/>
      <c r="H7" s="51"/>
    </row>
    <row r="8" spans="2:8">
      <c r="B8" s="51"/>
      <c r="C8" s="51"/>
      <c r="D8" s="51"/>
      <c r="E8" s="51"/>
      <c r="F8" s="51"/>
      <c r="G8" s="51"/>
      <c r="H8" s="51"/>
    </row>
    <row r="9" spans="2:8">
      <c r="B9" s="51"/>
      <c r="C9" s="51"/>
      <c r="D9" s="51"/>
      <c r="E9" s="51"/>
      <c r="F9" s="51"/>
      <c r="G9" s="51"/>
      <c r="H9" s="51"/>
    </row>
  </sheetData>
  <mergeCells count="5">
    <mergeCell ref="A2:H2"/>
    <mergeCell ref="C4:E4"/>
    <mergeCell ref="F4:H4"/>
    <mergeCell ref="A4:A5"/>
    <mergeCell ref="B4:B5"/>
  </mergeCell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D6" sqref="D6"/>
    </sheetView>
  </sheetViews>
  <sheetFormatPr defaultColWidth="8.75" defaultRowHeight="14.25" outlineLevelRow="6"/>
  <cols>
    <col min="1" max="1" width="10.375" style="27" customWidth="1"/>
    <col min="2" max="2" width="11.25" style="27" customWidth="1"/>
    <col min="3" max="3" width="16.75" style="27" customWidth="1"/>
    <col min="4" max="4" width="12.5" style="27" customWidth="1"/>
    <col min="5" max="5" width="11.125" style="27" customWidth="1"/>
    <col min="6" max="6" width="9.75" style="27" customWidth="1"/>
    <col min="7" max="7" width="13.5" style="27" customWidth="1"/>
    <col min="8" max="258" width="8.75" style="27"/>
    <col min="259" max="259" width="10.375" style="27" customWidth="1"/>
    <col min="260" max="260" width="15.5" style="27" customWidth="1"/>
    <col min="261" max="261" width="18.25" style="27" customWidth="1"/>
    <col min="262" max="263" width="15.5" style="27" customWidth="1"/>
    <col min="264" max="514" width="8.75" style="27"/>
    <col min="515" max="515" width="10.375" style="27" customWidth="1"/>
    <col min="516" max="516" width="15.5" style="27" customWidth="1"/>
    <col min="517" max="517" width="18.25" style="27" customWidth="1"/>
    <col min="518" max="519" width="15.5" style="27" customWidth="1"/>
    <col min="520" max="770" width="8.75" style="27"/>
    <col min="771" max="771" width="10.375" style="27" customWidth="1"/>
    <col min="772" max="772" width="15.5" style="27" customWidth="1"/>
    <col min="773" max="773" width="18.25" style="27" customWidth="1"/>
    <col min="774" max="775" width="15.5" style="27" customWidth="1"/>
    <col min="776" max="1026" width="8.75" style="27"/>
    <col min="1027" max="1027" width="10.375" style="27" customWidth="1"/>
    <col min="1028" max="1028" width="15.5" style="27" customWidth="1"/>
    <col min="1029" max="1029" width="18.25" style="27" customWidth="1"/>
    <col min="1030" max="1031" width="15.5" style="27" customWidth="1"/>
    <col min="1032" max="1282" width="8.75" style="27"/>
    <col min="1283" max="1283" width="10.375" style="27" customWidth="1"/>
    <col min="1284" max="1284" width="15.5" style="27" customWidth="1"/>
    <col min="1285" max="1285" width="18.25" style="27" customWidth="1"/>
    <col min="1286" max="1287" width="15.5" style="27" customWidth="1"/>
    <col min="1288" max="1538" width="8.75" style="27"/>
    <col min="1539" max="1539" width="10.375" style="27" customWidth="1"/>
    <col min="1540" max="1540" width="15.5" style="27" customWidth="1"/>
    <col min="1541" max="1541" width="18.25" style="27" customWidth="1"/>
    <col min="1542" max="1543" width="15.5" style="27" customWidth="1"/>
    <col min="1544" max="1794" width="8.75" style="27"/>
    <col min="1795" max="1795" width="10.375" style="27" customWidth="1"/>
    <col min="1796" max="1796" width="15.5" style="27" customWidth="1"/>
    <col min="1797" max="1797" width="18.25" style="27" customWidth="1"/>
    <col min="1798" max="1799" width="15.5" style="27" customWidth="1"/>
    <col min="1800" max="2050" width="8.75" style="27"/>
    <col min="2051" max="2051" width="10.375" style="27" customWidth="1"/>
    <col min="2052" max="2052" width="15.5" style="27" customWidth="1"/>
    <col min="2053" max="2053" width="18.25" style="27" customWidth="1"/>
    <col min="2054" max="2055" width="15.5" style="27" customWidth="1"/>
    <col min="2056" max="2306" width="8.75" style="27"/>
    <col min="2307" max="2307" width="10.375" style="27" customWidth="1"/>
    <col min="2308" max="2308" width="15.5" style="27" customWidth="1"/>
    <col min="2309" max="2309" width="18.25" style="27" customWidth="1"/>
    <col min="2310" max="2311" width="15.5" style="27" customWidth="1"/>
    <col min="2312" max="2562" width="8.75" style="27"/>
    <col min="2563" max="2563" width="10.375" style="27" customWidth="1"/>
    <col min="2564" max="2564" width="15.5" style="27" customWidth="1"/>
    <col min="2565" max="2565" width="18.25" style="27" customWidth="1"/>
    <col min="2566" max="2567" width="15.5" style="27" customWidth="1"/>
    <col min="2568" max="2818" width="8.75" style="27"/>
    <col min="2819" max="2819" width="10.375" style="27" customWidth="1"/>
    <col min="2820" max="2820" width="15.5" style="27" customWidth="1"/>
    <col min="2821" max="2821" width="18.25" style="27" customWidth="1"/>
    <col min="2822" max="2823" width="15.5" style="27" customWidth="1"/>
    <col min="2824" max="3074" width="8.75" style="27"/>
    <col min="3075" max="3075" width="10.375" style="27" customWidth="1"/>
    <col min="3076" max="3076" width="15.5" style="27" customWidth="1"/>
    <col min="3077" max="3077" width="18.25" style="27" customWidth="1"/>
    <col min="3078" max="3079" width="15.5" style="27" customWidth="1"/>
    <col min="3080" max="3330" width="8.75" style="27"/>
    <col min="3331" max="3331" width="10.375" style="27" customWidth="1"/>
    <col min="3332" max="3332" width="15.5" style="27" customWidth="1"/>
    <col min="3333" max="3333" width="18.25" style="27" customWidth="1"/>
    <col min="3334" max="3335" width="15.5" style="27" customWidth="1"/>
    <col min="3336" max="3586" width="8.75" style="27"/>
    <col min="3587" max="3587" width="10.375" style="27" customWidth="1"/>
    <col min="3588" max="3588" width="15.5" style="27" customWidth="1"/>
    <col min="3589" max="3589" width="18.25" style="27" customWidth="1"/>
    <col min="3590" max="3591" width="15.5" style="27" customWidth="1"/>
    <col min="3592" max="3842" width="8.75" style="27"/>
    <col min="3843" max="3843" width="10.375" style="27" customWidth="1"/>
    <col min="3844" max="3844" width="15.5" style="27" customWidth="1"/>
    <col min="3845" max="3845" width="18.25" style="27" customWidth="1"/>
    <col min="3846" max="3847" width="15.5" style="27" customWidth="1"/>
    <col min="3848" max="4098" width="8.75" style="27"/>
    <col min="4099" max="4099" width="10.375" style="27" customWidth="1"/>
    <col min="4100" max="4100" width="15.5" style="27" customWidth="1"/>
    <col min="4101" max="4101" width="18.25" style="27" customWidth="1"/>
    <col min="4102" max="4103" width="15.5" style="27" customWidth="1"/>
    <col min="4104" max="4354" width="8.75" style="27"/>
    <col min="4355" max="4355" width="10.375" style="27" customWidth="1"/>
    <col min="4356" max="4356" width="15.5" style="27" customWidth="1"/>
    <col min="4357" max="4357" width="18.25" style="27" customWidth="1"/>
    <col min="4358" max="4359" width="15.5" style="27" customWidth="1"/>
    <col min="4360" max="4610" width="8.75" style="27"/>
    <col min="4611" max="4611" width="10.375" style="27" customWidth="1"/>
    <col min="4612" max="4612" width="15.5" style="27" customWidth="1"/>
    <col min="4613" max="4613" width="18.25" style="27" customWidth="1"/>
    <col min="4614" max="4615" width="15.5" style="27" customWidth="1"/>
    <col min="4616" max="4866" width="8.75" style="27"/>
    <col min="4867" max="4867" width="10.375" style="27" customWidth="1"/>
    <col min="4868" max="4868" width="15.5" style="27" customWidth="1"/>
    <col min="4869" max="4869" width="18.25" style="27" customWidth="1"/>
    <col min="4870" max="4871" width="15.5" style="27" customWidth="1"/>
    <col min="4872" max="5122" width="8.75" style="27"/>
    <col min="5123" max="5123" width="10.375" style="27" customWidth="1"/>
    <col min="5124" max="5124" width="15.5" style="27" customWidth="1"/>
    <col min="5125" max="5125" width="18.25" style="27" customWidth="1"/>
    <col min="5126" max="5127" width="15.5" style="27" customWidth="1"/>
    <col min="5128" max="5378" width="8.75" style="27"/>
    <col min="5379" max="5379" width="10.375" style="27" customWidth="1"/>
    <col min="5380" max="5380" width="15.5" style="27" customWidth="1"/>
    <col min="5381" max="5381" width="18.25" style="27" customWidth="1"/>
    <col min="5382" max="5383" width="15.5" style="27" customWidth="1"/>
    <col min="5384" max="5634" width="8.75" style="27"/>
    <col min="5635" max="5635" width="10.375" style="27" customWidth="1"/>
    <col min="5636" max="5636" width="15.5" style="27" customWidth="1"/>
    <col min="5637" max="5637" width="18.25" style="27" customWidth="1"/>
    <col min="5638" max="5639" width="15.5" style="27" customWidth="1"/>
    <col min="5640" max="5890" width="8.75" style="27"/>
    <col min="5891" max="5891" width="10.375" style="27" customWidth="1"/>
    <col min="5892" max="5892" width="15.5" style="27" customWidth="1"/>
    <col min="5893" max="5893" width="18.25" style="27" customWidth="1"/>
    <col min="5894" max="5895" width="15.5" style="27" customWidth="1"/>
    <col min="5896" max="6146" width="8.75" style="27"/>
    <col min="6147" max="6147" width="10.375" style="27" customWidth="1"/>
    <col min="6148" max="6148" width="15.5" style="27" customWidth="1"/>
    <col min="6149" max="6149" width="18.25" style="27" customWidth="1"/>
    <col min="6150" max="6151" width="15.5" style="27" customWidth="1"/>
    <col min="6152" max="6402" width="8.75" style="27"/>
    <col min="6403" max="6403" width="10.375" style="27" customWidth="1"/>
    <col min="6404" max="6404" width="15.5" style="27" customWidth="1"/>
    <col min="6405" max="6405" width="18.25" style="27" customWidth="1"/>
    <col min="6406" max="6407" width="15.5" style="27" customWidth="1"/>
    <col min="6408" max="6658" width="8.75" style="27"/>
    <col min="6659" max="6659" width="10.375" style="27" customWidth="1"/>
    <col min="6660" max="6660" width="15.5" style="27" customWidth="1"/>
    <col min="6661" max="6661" width="18.25" style="27" customWidth="1"/>
    <col min="6662" max="6663" width="15.5" style="27" customWidth="1"/>
    <col min="6664" max="6914" width="8.75" style="27"/>
    <col min="6915" max="6915" width="10.375" style="27" customWidth="1"/>
    <col min="6916" max="6916" width="15.5" style="27" customWidth="1"/>
    <col min="6917" max="6917" width="18.25" style="27" customWidth="1"/>
    <col min="6918" max="6919" width="15.5" style="27" customWidth="1"/>
    <col min="6920" max="7170" width="8.75" style="27"/>
    <col min="7171" max="7171" width="10.375" style="27" customWidth="1"/>
    <col min="7172" max="7172" width="15.5" style="27" customWidth="1"/>
    <col min="7173" max="7173" width="18.25" style="27" customWidth="1"/>
    <col min="7174" max="7175" width="15.5" style="27" customWidth="1"/>
    <col min="7176" max="7426" width="8.75" style="27"/>
    <col min="7427" max="7427" width="10.375" style="27" customWidth="1"/>
    <col min="7428" max="7428" width="15.5" style="27" customWidth="1"/>
    <col min="7429" max="7429" width="18.25" style="27" customWidth="1"/>
    <col min="7430" max="7431" width="15.5" style="27" customWidth="1"/>
    <col min="7432" max="7682" width="8.75" style="27"/>
    <col min="7683" max="7683" width="10.375" style="27" customWidth="1"/>
    <col min="7684" max="7684" width="15.5" style="27" customWidth="1"/>
    <col min="7685" max="7685" width="18.25" style="27" customWidth="1"/>
    <col min="7686" max="7687" width="15.5" style="27" customWidth="1"/>
    <col min="7688" max="7938" width="8.75" style="27"/>
    <col min="7939" max="7939" width="10.375" style="27" customWidth="1"/>
    <col min="7940" max="7940" width="15.5" style="27" customWidth="1"/>
    <col min="7941" max="7941" width="18.25" style="27" customWidth="1"/>
    <col min="7942" max="7943" width="15.5" style="27" customWidth="1"/>
    <col min="7944" max="8194" width="8.75" style="27"/>
    <col min="8195" max="8195" width="10.375" style="27" customWidth="1"/>
    <col min="8196" max="8196" width="15.5" style="27" customWidth="1"/>
    <col min="8197" max="8197" width="18.25" style="27" customWidth="1"/>
    <col min="8198" max="8199" width="15.5" style="27" customWidth="1"/>
    <col min="8200" max="8450" width="8.75" style="27"/>
    <col min="8451" max="8451" width="10.375" style="27" customWidth="1"/>
    <col min="8452" max="8452" width="15.5" style="27" customWidth="1"/>
    <col min="8453" max="8453" width="18.25" style="27" customWidth="1"/>
    <col min="8454" max="8455" width="15.5" style="27" customWidth="1"/>
    <col min="8456" max="8706" width="8.75" style="27"/>
    <col min="8707" max="8707" width="10.375" style="27" customWidth="1"/>
    <col min="8708" max="8708" width="15.5" style="27" customWidth="1"/>
    <col min="8709" max="8709" width="18.25" style="27" customWidth="1"/>
    <col min="8710" max="8711" width="15.5" style="27" customWidth="1"/>
    <col min="8712" max="8962" width="8.75" style="27"/>
    <col min="8963" max="8963" width="10.375" style="27" customWidth="1"/>
    <col min="8964" max="8964" width="15.5" style="27" customWidth="1"/>
    <col min="8965" max="8965" width="18.25" style="27" customWidth="1"/>
    <col min="8966" max="8967" width="15.5" style="27" customWidth="1"/>
    <col min="8968" max="9218" width="8.75" style="27"/>
    <col min="9219" max="9219" width="10.375" style="27" customWidth="1"/>
    <col min="9220" max="9220" width="15.5" style="27" customWidth="1"/>
    <col min="9221" max="9221" width="18.25" style="27" customWidth="1"/>
    <col min="9222" max="9223" width="15.5" style="27" customWidth="1"/>
    <col min="9224" max="9474" width="8.75" style="27"/>
    <col min="9475" max="9475" width="10.375" style="27" customWidth="1"/>
    <col min="9476" max="9476" width="15.5" style="27" customWidth="1"/>
    <col min="9477" max="9477" width="18.25" style="27" customWidth="1"/>
    <col min="9478" max="9479" width="15.5" style="27" customWidth="1"/>
    <col min="9480" max="9730" width="8.75" style="27"/>
    <col min="9731" max="9731" width="10.375" style="27" customWidth="1"/>
    <col min="9732" max="9732" width="15.5" style="27" customWidth="1"/>
    <col min="9733" max="9733" width="18.25" style="27" customWidth="1"/>
    <col min="9734" max="9735" width="15.5" style="27" customWidth="1"/>
    <col min="9736" max="9986" width="8.75" style="27"/>
    <col min="9987" max="9987" width="10.375" style="27" customWidth="1"/>
    <col min="9988" max="9988" width="15.5" style="27" customWidth="1"/>
    <col min="9989" max="9989" width="18.25" style="27" customWidth="1"/>
    <col min="9990" max="9991" width="15.5" style="27" customWidth="1"/>
    <col min="9992" max="10242" width="8.75" style="27"/>
    <col min="10243" max="10243" width="10.375" style="27" customWidth="1"/>
    <col min="10244" max="10244" width="15.5" style="27" customWidth="1"/>
    <col min="10245" max="10245" width="18.25" style="27" customWidth="1"/>
    <col min="10246" max="10247" width="15.5" style="27" customWidth="1"/>
    <col min="10248" max="10498" width="8.75" style="27"/>
    <col min="10499" max="10499" width="10.375" style="27" customWidth="1"/>
    <col min="10500" max="10500" width="15.5" style="27" customWidth="1"/>
    <col min="10501" max="10501" width="18.25" style="27" customWidth="1"/>
    <col min="10502" max="10503" width="15.5" style="27" customWidth="1"/>
    <col min="10504" max="10754" width="8.75" style="27"/>
    <col min="10755" max="10755" width="10.375" style="27" customWidth="1"/>
    <col min="10756" max="10756" width="15.5" style="27" customWidth="1"/>
    <col min="10757" max="10757" width="18.25" style="27" customWidth="1"/>
    <col min="10758" max="10759" width="15.5" style="27" customWidth="1"/>
    <col min="10760" max="11010" width="8.75" style="27"/>
    <col min="11011" max="11011" width="10.375" style="27" customWidth="1"/>
    <col min="11012" max="11012" width="15.5" style="27" customWidth="1"/>
    <col min="11013" max="11013" width="18.25" style="27" customWidth="1"/>
    <col min="11014" max="11015" width="15.5" style="27" customWidth="1"/>
    <col min="11016" max="11266" width="8.75" style="27"/>
    <col min="11267" max="11267" width="10.375" style="27" customWidth="1"/>
    <col min="11268" max="11268" width="15.5" style="27" customWidth="1"/>
    <col min="11269" max="11269" width="18.25" style="27" customWidth="1"/>
    <col min="11270" max="11271" width="15.5" style="27" customWidth="1"/>
    <col min="11272" max="11522" width="8.75" style="27"/>
    <col min="11523" max="11523" width="10.375" style="27" customWidth="1"/>
    <col min="11524" max="11524" width="15.5" style="27" customWidth="1"/>
    <col min="11525" max="11525" width="18.25" style="27" customWidth="1"/>
    <col min="11526" max="11527" width="15.5" style="27" customWidth="1"/>
    <col min="11528" max="11778" width="8.75" style="27"/>
    <col min="11779" max="11779" width="10.375" style="27" customWidth="1"/>
    <col min="11780" max="11780" width="15.5" style="27" customWidth="1"/>
    <col min="11781" max="11781" width="18.25" style="27" customWidth="1"/>
    <col min="11782" max="11783" width="15.5" style="27" customWidth="1"/>
    <col min="11784" max="12034" width="8.75" style="27"/>
    <col min="12035" max="12035" width="10.375" style="27" customWidth="1"/>
    <col min="12036" max="12036" width="15.5" style="27" customWidth="1"/>
    <col min="12037" max="12037" width="18.25" style="27" customWidth="1"/>
    <col min="12038" max="12039" width="15.5" style="27" customWidth="1"/>
    <col min="12040" max="12290" width="8.75" style="27"/>
    <col min="12291" max="12291" width="10.375" style="27" customWidth="1"/>
    <col min="12292" max="12292" width="15.5" style="27" customWidth="1"/>
    <col min="12293" max="12293" width="18.25" style="27" customWidth="1"/>
    <col min="12294" max="12295" width="15.5" style="27" customWidth="1"/>
    <col min="12296" max="12546" width="8.75" style="27"/>
    <col min="12547" max="12547" width="10.375" style="27" customWidth="1"/>
    <col min="12548" max="12548" width="15.5" style="27" customWidth="1"/>
    <col min="12549" max="12549" width="18.25" style="27" customWidth="1"/>
    <col min="12550" max="12551" width="15.5" style="27" customWidth="1"/>
    <col min="12552" max="12802" width="8.75" style="27"/>
    <col min="12803" max="12803" width="10.375" style="27" customWidth="1"/>
    <col min="12804" max="12804" width="15.5" style="27" customWidth="1"/>
    <col min="12805" max="12805" width="18.25" style="27" customWidth="1"/>
    <col min="12806" max="12807" width="15.5" style="27" customWidth="1"/>
    <col min="12808" max="13058" width="8.75" style="27"/>
    <col min="13059" max="13059" width="10.375" style="27" customWidth="1"/>
    <col min="13060" max="13060" width="15.5" style="27" customWidth="1"/>
    <col min="13061" max="13061" width="18.25" style="27" customWidth="1"/>
    <col min="13062" max="13063" width="15.5" style="27" customWidth="1"/>
    <col min="13064" max="13314" width="8.75" style="27"/>
    <col min="13315" max="13315" width="10.375" style="27" customWidth="1"/>
    <col min="13316" max="13316" width="15.5" style="27" customWidth="1"/>
    <col min="13317" max="13317" width="18.25" style="27" customWidth="1"/>
    <col min="13318" max="13319" width="15.5" style="27" customWidth="1"/>
    <col min="13320" max="13570" width="8.75" style="27"/>
    <col min="13571" max="13571" width="10.375" style="27" customWidth="1"/>
    <col min="13572" max="13572" width="15.5" style="27" customWidth="1"/>
    <col min="13573" max="13573" width="18.25" style="27" customWidth="1"/>
    <col min="13574" max="13575" width="15.5" style="27" customWidth="1"/>
    <col min="13576" max="13826" width="8.75" style="27"/>
    <col min="13827" max="13827" width="10.375" style="27" customWidth="1"/>
    <col min="13828" max="13828" width="15.5" style="27" customWidth="1"/>
    <col min="13829" max="13829" width="18.25" style="27" customWidth="1"/>
    <col min="13830" max="13831" width="15.5" style="27" customWidth="1"/>
    <col min="13832" max="14082" width="8.75" style="27"/>
    <col min="14083" max="14083" width="10.375" style="27" customWidth="1"/>
    <col min="14084" max="14084" width="15.5" style="27" customWidth="1"/>
    <col min="14085" max="14085" width="18.25" style="27" customWidth="1"/>
    <col min="14086" max="14087" width="15.5" style="27" customWidth="1"/>
    <col min="14088" max="14338" width="8.75" style="27"/>
    <col min="14339" max="14339" width="10.375" style="27" customWidth="1"/>
    <col min="14340" max="14340" width="15.5" style="27" customWidth="1"/>
    <col min="14341" max="14341" width="18.25" style="27" customWidth="1"/>
    <col min="14342" max="14343" width="15.5" style="27" customWidth="1"/>
    <col min="14344" max="14594" width="8.75" style="27"/>
    <col min="14595" max="14595" width="10.375" style="27" customWidth="1"/>
    <col min="14596" max="14596" width="15.5" style="27" customWidth="1"/>
    <col min="14597" max="14597" width="18.25" style="27" customWidth="1"/>
    <col min="14598" max="14599" width="15.5" style="27" customWidth="1"/>
    <col min="14600" max="14850" width="8.75" style="27"/>
    <col min="14851" max="14851" width="10.375" style="27" customWidth="1"/>
    <col min="14852" max="14852" width="15.5" style="27" customWidth="1"/>
    <col min="14853" max="14853" width="18.25" style="27" customWidth="1"/>
    <col min="14854" max="14855" width="15.5" style="27" customWidth="1"/>
    <col min="14856" max="15106" width="8.75" style="27"/>
    <col min="15107" max="15107" width="10.375" style="27" customWidth="1"/>
    <col min="15108" max="15108" width="15.5" style="27" customWidth="1"/>
    <col min="15109" max="15109" width="18.25" style="27" customWidth="1"/>
    <col min="15110" max="15111" width="15.5" style="27" customWidth="1"/>
    <col min="15112" max="15362" width="8.75" style="27"/>
    <col min="15363" max="15363" width="10.375" style="27" customWidth="1"/>
    <col min="15364" max="15364" width="15.5" style="27" customWidth="1"/>
    <col min="15365" max="15365" width="18.25" style="27" customWidth="1"/>
    <col min="15366" max="15367" width="15.5" style="27" customWidth="1"/>
    <col min="15368" max="15618" width="8.75" style="27"/>
    <col min="15619" max="15619" width="10.375" style="27" customWidth="1"/>
    <col min="15620" max="15620" width="15.5" style="27" customWidth="1"/>
    <col min="15621" max="15621" width="18.25" style="27" customWidth="1"/>
    <col min="15622" max="15623" width="15.5" style="27" customWidth="1"/>
    <col min="15624" max="15874" width="8.75" style="27"/>
    <col min="15875" max="15875" width="10.375" style="27" customWidth="1"/>
    <col min="15876" max="15876" width="15.5" style="27" customWidth="1"/>
    <col min="15877" max="15877" width="18.25" style="27" customWidth="1"/>
    <col min="15878" max="15879" width="15.5" style="27" customWidth="1"/>
    <col min="15880" max="16130" width="8.75" style="27"/>
    <col min="16131" max="16131" width="10.375" style="27" customWidth="1"/>
    <col min="16132" max="16132" width="15.5" style="27" customWidth="1"/>
    <col min="16133" max="16133" width="18.25" style="27" customWidth="1"/>
    <col min="16134" max="16135" width="15.5" style="27" customWidth="1"/>
    <col min="16136" max="16384" width="8.75" style="27"/>
  </cols>
  <sheetData>
    <row r="1" ht="18" customHeight="1" spans="1:7">
      <c r="A1" s="1" t="s">
        <v>1357</v>
      </c>
      <c r="B1" s="28"/>
      <c r="C1" s="28"/>
      <c r="D1" s="28"/>
      <c r="E1" s="28"/>
      <c r="F1" s="28"/>
      <c r="G1" s="28"/>
    </row>
    <row r="2" ht="28.15" customHeight="1" spans="1:7">
      <c r="A2" s="29" t="s">
        <v>1358</v>
      </c>
      <c r="B2" s="29"/>
      <c r="C2" s="29"/>
      <c r="D2" s="29"/>
      <c r="E2" s="29"/>
      <c r="F2" s="29"/>
      <c r="G2" s="29"/>
    </row>
    <row r="3" ht="21" customHeight="1" spans="1:7">
      <c r="A3" s="30"/>
      <c r="B3" s="30"/>
      <c r="C3" s="30"/>
      <c r="D3" s="30"/>
      <c r="E3" s="30"/>
      <c r="F3" s="30"/>
      <c r="G3" s="30" t="s">
        <v>2</v>
      </c>
    </row>
    <row r="4" ht="36.75" customHeight="1" spans="1:7">
      <c r="A4" s="31" t="s">
        <v>1296</v>
      </c>
      <c r="B4" s="31" t="s">
        <v>1359</v>
      </c>
      <c r="C4" s="31"/>
      <c r="D4" s="31"/>
      <c r="E4" s="32" t="s">
        <v>1360</v>
      </c>
      <c r="F4" s="33"/>
      <c r="G4" s="34"/>
    </row>
    <row r="5" ht="72.75" customHeight="1" spans="1:7">
      <c r="A5" s="31"/>
      <c r="B5" s="31" t="s">
        <v>1172</v>
      </c>
      <c r="C5" s="31" t="s">
        <v>1361</v>
      </c>
      <c r="D5" s="31" t="s">
        <v>1362</v>
      </c>
      <c r="E5" s="31" t="s">
        <v>1172</v>
      </c>
      <c r="F5" s="31" t="s">
        <v>1363</v>
      </c>
      <c r="G5" s="31" t="s">
        <v>1364</v>
      </c>
    </row>
    <row r="6" ht="52.5" customHeight="1" spans="1:13">
      <c r="A6" s="35" t="s">
        <v>1173</v>
      </c>
      <c r="B6" s="36">
        <f>C6+D6</f>
        <v>65400</v>
      </c>
      <c r="C6" s="37">
        <v>6000</v>
      </c>
      <c r="D6" s="37">
        <f>5400+54000</f>
        <v>59400</v>
      </c>
      <c r="E6" s="36">
        <f>F6+G6</f>
        <v>14952</v>
      </c>
      <c r="F6" s="38">
        <v>1796</v>
      </c>
      <c r="G6" s="38">
        <v>13156</v>
      </c>
      <c r="K6" s="40"/>
      <c r="L6" s="40"/>
      <c r="M6" s="40"/>
    </row>
    <row r="7" spans="1:7">
      <c r="A7" s="39"/>
      <c r="B7" s="39"/>
      <c r="C7" s="39"/>
      <c r="D7" s="39"/>
      <c r="E7" s="39"/>
      <c r="F7" s="39"/>
      <c r="G7" s="39"/>
    </row>
  </sheetData>
  <mergeCells count="4">
    <mergeCell ref="A2:G2"/>
    <mergeCell ref="B4:D4"/>
    <mergeCell ref="E4:G4"/>
    <mergeCell ref="A4:A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14" workbookViewId="0">
      <selection activeCell="F44" sqref="F44"/>
    </sheetView>
  </sheetViews>
  <sheetFormatPr defaultColWidth="9" defaultRowHeight="13.5" outlineLevelCol="6"/>
  <cols>
    <col min="1" max="1" width="22.25" style="224" customWidth="1"/>
    <col min="2" max="2" width="14.25" style="224" customWidth="1"/>
    <col min="3" max="3" width="12.625" style="224" customWidth="1"/>
    <col min="4" max="4" width="12.125" style="336" customWidth="1"/>
    <col min="5" max="5" width="13.125" style="224" customWidth="1"/>
    <col min="6" max="6" width="12.75" style="224" customWidth="1"/>
    <col min="7" max="7" width="10.875" style="224" hidden="1" customWidth="1"/>
    <col min="8" max="16384" width="9" style="224"/>
  </cols>
  <sheetData>
    <row r="1" s="224" customFormat="1" ht="21" customHeight="1" spans="1:6">
      <c r="A1" s="1" t="s">
        <v>82</v>
      </c>
      <c r="B1" s="337"/>
      <c r="C1" s="225"/>
      <c r="D1" s="338"/>
      <c r="E1" s="225"/>
      <c r="F1" s="225"/>
    </row>
    <row r="2" s="224" customFormat="1" ht="27" spans="1:6">
      <c r="A2" s="226" t="s">
        <v>83</v>
      </c>
      <c r="B2" s="226"/>
      <c r="C2" s="226"/>
      <c r="D2" s="226"/>
      <c r="E2" s="226"/>
      <c r="F2" s="226"/>
    </row>
    <row r="3" s="224" customFormat="1" ht="22.5" customHeight="1" spans="1:6">
      <c r="A3" s="228"/>
      <c r="B3" s="228"/>
      <c r="C3" s="225"/>
      <c r="D3" s="338"/>
      <c r="E3" s="225"/>
      <c r="F3" s="339" t="s">
        <v>2</v>
      </c>
    </row>
    <row r="4" s="224" customFormat="1" ht="24.95" customHeight="1" spans="1:7">
      <c r="A4" s="16" t="s">
        <v>3</v>
      </c>
      <c r="B4" s="230" t="s">
        <v>4</v>
      </c>
      <c r="C4" s="16" t="s">
        <v>5</v>
      </c>
      <c r="D4" s="340" t="s">
        <v>6</v>
      </c>
      <c r="E4" s="341"/>
      <c r="F4" s="342"/>
      <c r="G4" s="224">
        <v>2023</v>
      </c>
    </row>
    <row r="5" s="224" customFormat="1" ht="24.95" customHeight="1" spans="1:6">
      <c r="A5" s="16"/>
      <c r="B5" s="231"/>
      <c r="C5" s="16"/>
      <c r="D5" s="343" t="s">
        <v>7</v>
      </c>
      <c r="E5" s="16" t="s">
        <v>8</v>
      </c>
      <c r="F5" s="16" t="s">
        <v>9</v>
      </c>
    </row>
    <row r="6" s="334" customFormat="1" ht="18.95" customHeight="1" spans="1:7">
      <c r="A6" s="240" t="s">
        <v>10</v>
      </c>
      <c r="B6" s="344">
        <f>217392+418.545-1040.545</f>
        <v>216770</v>
      </c>
      <c r="C6" s="344">
        <v>176313</v>
      </c>
      <c r="D6" s="345">
        <v>178937</v>
      </c>
      <c r="E6" s="346">
        <f t="shared" ref="E6:E22" si="0">D6/C6*100</f>
        <v>101.488262351613</v>
      </c>
      <c r="F6" s="346">
        <f t="shared" ref="F6:F37" si="1">(D6/G6-1)*100</f>
        <v>-11.654996659235</v>
      </c>
      <c r="G6" s="344">
        <v>202543.43</v>
      </c>
    </row>
    <row r="7" s="334" customFormat="1" ht="18.95" customHeight="1" spans="1:7">
      <c r="A7" s="240" t="s">
        <v>11</v>
      </c>
      <c r="B7" s="344">
        <v>57850</v>
      </c>
      <c r="C7" s="344">
        <v>52390</v>
      </c>
      <c r="D7" s="345">
        <v>50437</v>
      </c>
      <c r="E7" s="346">
        <f t="shared" si="0"/>
        <v>96.2721893491124</v>
      </c>
      <c r="F7" s="346">
        <f t="shared" si="1"/>
        <v>-6.73385039582223</v>
      </c>
      <c r="G7" s="344">
        <v>54078.57</v>
      </c>
    </row>
    <row r="8" s="334" customFormat="1" ht="18.95" customHeight="1" spans="1:7">
      <c r="A8" s="240" t="s">
        <v>12</v>
      </c>
      <c r="B8" s="344">
        <v>35120</v>
      </c>
      <c r="C8" s="344">
        <v>30546</v>
      </c>
      <c r="D8" s="345">
        <v>31674</v>
      </c>
      <c r="E8" s="346">
        <f t="shared" si="0"/>
        <v>103.692791200157</v>
      </c>
      <c r="F8" s="346">
        <f t="shared" si="1"/>
        <v>-0.212592481509999</v>
      </c>
      <c r="G8" s="347">
        <v>31741.48</v>
      </c>
    </row>
    <row r="9" s="334" customFormat="1" ht="18.95" customHeight="1" spans="1:7">
      <c r="A9" s="240" t="s">
        <v>13</v>
      </c>
      <c r="B9" s="344">
        <v>400</v>
      </c>
      <c r="C9" s="344">
        <v>246</v>
      </c>
      <c r="D9" s="345">
        <v>247</v>
      </c>
      <c r="E9" s="346">
        <f t="shared" si="0"/>
        <v>100.406504065041</v>
      </c>
      <c r="F9" s="346">
        <f t="shared" si="1"/>
        <v>-24.3259803921569</v>
      </c>
      <c r="G9" s="344">
        <v>326.4</v>
      </c>
    </row>
    <row r="10" s="334" customFormat="1" ht="18.95" customHeight="1" spans="1:7">
      <c r="A10" s="240" t="s">
        <v>14</v>
      </c>
      <c r="B10" s="344">
        <v>27600</v>
      </c>
      <c r="C10" s="344">
        <v>21715</v>
      </c>
      <c r="D10" s="345">
        <v>22111</v>
      </c>
      <c r="E10" s="346">
        <f t="shared" si="0"/>
        <v>101.823624222887</v>
      </c>
      <c r="F10" s="346">
        <f t="shared" si="1"/>
        <v>-13.5103207913976</v>
      </c>
      <c r="G10" s="344">
        <v>25564.9</v>
      </c>
    </row>
    <row r="11" s="334" customFormat="1" ht="18.95" customHeight="1" spans="1:7">
      <c r="A11" s="240" t="s">
        <v>15</v>
      </c>
      <c r="B11" s="344">
        <v>25000</v>
      </c>
      <c r="C11" s="344">
        <v>36359</v>
      </c>
      <c r="D11" s="345">
        <v>34134</v>
      </c>
      <c r="E11" s="346">
        <f t="shared" si="0"/>
        <v>93.8804697598944</v>
      </c>
      <c r="F11" s="346">
        <f t="shared" si="1"/>
        <v>55.9370660039471</v>
      </c>
      <c r="G11" s="344">
        <v>21889.6</v>
      </c>
    </row>
    <row r="12" s="334" customFormat="1" ht="18.95" customHeight="1" spans="1:7">
      <c r="A12" s="240" t="s">
        <v>16</v>
      </c>
      <c r="B12" s="344">
        <v>12130</v>
      </c>
      <c r="C12" s="344">
        <v>11671</v>
      </c>
      <c r="D12" s="345">
        <v>11114</v>
      </c>
      <c r="E12" s="346">
        <f t="shared" si="0"/>
        <v>95.2274869334247</v>
      </c>
      <c r="F12" s="346">
        <f t="shared" si="1"/>
        <v>6.13661388485409</v>
      </c>
      <c r="G12" s="344">
        <v>10471.41</v>
      </c>
    </row>
    <row r="13" s="334" customFormat="1" ht="18.95" customHeight="1" spans="1:7">
      <c r="A13" s="240" t="s">
        <v>17</v>
      </c>
      <c r="B13" s="344">
        <v>15300</v>
      </c>
      <c r="C13" s="344">
        <v>16150</v>
      </c>
      <c r="D13" s="345">
        <v>15402</v>
      </c>
      <c r="E13" s="346">
        <f t="shared" si="0"/>
        <v>95.3684210526316</v>
      </c>
      <c r="F13" s="346">
        <f t="shared" si="1"/>
        <v>15.2141470584935</v>
      </c>
      <c r="G13" s="344">
        <v>13368.15</v>
      </c>
    </row>
    <row r="14" s="334" customFormat="1" ht="18.95" customHeight="1" spans="1:7">
      <c r="A14" s="240" t="s">
        <v>18</v>
      </c>
      <c r="B14" s="344">
        <v>71600</v>
      </c>
      <c r="C14" s="344">
        <v>67139</v>
      </c>
      <c r="D14" s="345">
        <v>71084</v>
      </c>
      <c r="E14" s="346">
        <f t="shared" si="0"/>
        <v>105.875869464842</v>
      </c>
      <c r="F14" s="346">
        <f t="shared" si="1"/>
        <v>-1.29878929810282</v>
      </c>
      <c r="G14" s="344">
        <v>72019.38</v>
      </c>
    </row>
    <row r="15" s="334" customFormat="1" ht="18.95" customHeight="1" spans="1:7">
      <c r="A15" s="240" t="s">
        <v>19</v>
      </c>
      <c r="B15" s="344">
        <v>1300</v>
      </c>
      <c r="C15" s="344">
        <v>1609</v>
      </c>
      <c r="D15" s="345">
        <v>1591</v>
      </c>
      <c r="E15" s="346">
        <f t="shared" si="0"/>
        <v>98.8812927284027</v>
      </c>
      <c r="F15" s="346">
        <f t="shared" si="1"/>
        <v>55.2892029593769</v>
      </c>
      <c r="G15" s="344">
        <v>1024.54</v>
      </c>
    </row>
    <row r="16" s="334" customFormat="1" ht="18.95" customHeight="1" spans="1:7">
      <c r="A16" s="240" t="s">
        <v>20</v>
      </c>
      <c r="B16" s="344">
        <v>650</v>
      </c>
      <c r="C16" s="344">
        <v>1130</v>
      </c>
      <c r="D16" s="345">
        <v>1461</v>
      </c>
      <c r="E16" s="346">
        <f t="shared" si="0"/>
        <v>129.29203539823</v>
      </c>
      <c r="F16" s="346">
        <f t="shared" si="1"/>
        <v>138.02541544477</v>
      </c>
      <c r="G16" s="344">
        <v>613.8</v>
      </c>
    </row>
    <row r="17" s="334" customFormat="1" ht="18.95" customHeight="1" spans="1:7">
      <c r="A17" s="240" t="s">
        <v>21</v>
      </c>
      <c r="B17" s="344">
        <v>70930</v>
      </c>
      <c r="C17" s="344">
        <v>57851</v>
      </c>
      <c r="D17" s="345">
        <v>58493</v>
      </c>
      <c r="E17" s="346">
        <f t="shared" si="0"/>
        <v>101.109747454668</v>
      </c>
      <c r="F17" s="346">
        <f t="shared" si="1"/>
        <v>-6.93348925828252</v>
      </c>
      <c r="G17" s="344">
        <v>62850.75</v>
      </c>
    </row>
    <row r="18" s="334" customFormat="1" ht="18.95" customHeight="1" spans="1:7">
      <c r="A18" s="240" t="s">
        <v>22</v>
      </c>
      <c r="B18" s="344">
        <v>140</v>
      </c>
      <c r="C18" s="344">
        <v>200</v>
      </c>
      <c r="D18" s="348">
        <v>341</v>
      </c>
      <c r="E18" s="346">
        <f t="shared" si="0"/>
        <v>170.5</v>
      </c>
      <c r="F18" s="346">
        <f t="shared" si="1"/>
        <v>242.989338161336</v>
      </c>
      <c r="G18" s="344">
        <v>99.42</v>
      </c>
    </row>
    <row r="19" s="334" customFormat="1" ht="18.95" customHeight="1" spans="1:7">
      <c r="A19" s="240" t="s">
        <v>23</v>
      </c>
      <c r="B19" s="344">
        <v>210</v>
      </c>
      <c r="C19" s="344">
        <v>1681</v>
      </c>
      <c r="D19" s="348">
        <v>1573</v>
      </c>
      <c r="E19" s="346">
        <f t="shared" si="0"/>
        <v>93.575252825699</v>
      </c>
      <c r="F19" s="346">
        <f t="shared" si="1"/>
        <v>752.205005959476</v>
      </c>
      <c r="G19" s="344">
        <v>184.58</v>
      </c>
    </row>
    <row r="20" s="334" customFormat="1" ht="18.95" customHeight="1" spans="1:7">
      <c r="A20" s="240" t="s">
        <v>24</v>
      </c>
      <c r="B20" s="344">
        <v>15000</v>
      </c>
      <c r="C20" s="344">
        <v>12078</v>
      </c>
      <c r="D20" s="348">
        <v>12384</v>
      </c>
      <c r="E20" s="346">
        <f t="shared" si="0"/>
        <v>102.533532041729</v>
      </c>
      <c r="F20" s="346">
        <f t="shared" si="1"/>
        <v>-19.0214040082574</v>
      </c>
      <c r="G20" s="344">
        <v>15292.93</v>
      </c>
    </row>
    <row r="21" s="334" customFormat="1" ht="18.95" customHeight="1" spans="1:7">
      <c r="A21" s="240" t="s">
        <v>25</v>
      </c>
      <c r="B21" s="344">
        <f>18940+1062</f>
        <v>20002</v>
      </c>
      <c r="C21" s="344">
        <v>13662</v>
      </c>
      <c r="D21" s="348">
        <v>15268</v>
      </c>
      <c r="E21" s="346">
        <f t="shared" si="0"/>
        <v>111.755233494364</v>
      </c>
      <c r="F21" s="346">
        <f t="shared" si="1"/>
        <v>-15.0161195518586</v>
      </c>
      <c r="G21" s="344">
        <v>17965.76</v>
      </c>
    </row>
    <row r="22" s="334" customFormat="1" ht="18.95" customHeight="1" spans="1:7">
      <c r="A22" s="240" t="s">
        <v>26</v>
      </c>
      <c r="B22" s="344">
        <v>5800</v>
      </c>
      <c r="C22" s="344">
        <v>12606</v>
      </c>
      <c r="D22" s="348">
        <v>12632</v>
      </c>
      <c r="E22" s="346">
        <f t="shared" si="0"/>
        <v>100.206250991591</v>
      </c>
      <c r="F22" s="346">
        <f t="shared" si="1"/>
        <v>126.530542708503</v>
      </c>
      <c r="G22" s="344">
        <v>5576.29</v>
      </c>
    </row>
    <row r="23" s="334" customFormat="1" ht="18.95" customHeight="1" spans="1:7">
      <c r="A23" s="240" t="s">
        <v>27</v>
      </c>
      <c r="B23" s="344"/>
      <c r="C23" s="344"/>
      <c r="D23" s="344"/>
      <c r="E23" s="346"/>
      <c r="F23" s="346">
        <f t="shared" si="1"/>
        <v>-100</v>
      </c>
      <c r="G23" s="344">
        <v>321.96</v>
      </c>
    </row>
    <row r="24" s="334" customFormat="1" ht="31.5" customHeight="1" spans="1:7">
      <c r="A24" s="240" t="s">
        <v>28</v>
      </c>
      <c r="B24" s="344">
        <v>27382</v>
      </c>
      <c r="C24" s="344">
        <v>52642</v>
      </c>
      <c r="D24" s="348">
        <v>50439</v>
      </c>
      <c r="E24" s="346">
        <f t="shared" ref="E24:E33" si="2">D24/C24*100</f>
        <v>95.8151286045363</v>
      </c>
      <c r="F24" s="346">
        <f t="shared" si="1"/>
        <v>66.201398966394</v>
      </c>
      <c r="G24" s="344">
        <v>30348.12</v>
      </c>
    </row>
    <row r="25" s="334" customFormat="1" ht="18.95" customHeight="1" spans="1:7">
      <c r="A25" s="240" t="s">
        <v>29</v>
      </c>
      <c r="B25" s="344">
        <v>16</v>
      </c>
      <c r="C25" s="344">
        <v>4</v>
      </c>
      <c r="D25" s="348">
        <v>4</v>
      </c>
      <c r="E25" s="346">
        <f t="shared" si="2"/>
        <v>100</v>
      </c>
      <c r="F25" s="346">
        <f t="shared" si="1"/>
        <v>-74.2101869761444</v>
      </c>
      <c r="G25" s="344">
        <v>15.51</v>
      </c>
    </row>
    <row r="26" s="334" customFormat="1" ht="18.95" customHeight="1" spans="1:7">
      <c r="A26" s="240" t="s">
        <v>30</v>
      </c>
      <c r="B26" s="344">
        <v>1100</v>
      </c>
      <c r="C26" s="344">
        <v>1008</v>
      </c>
      <c r="D26" s="348">
        <v>1798</v>
      </c>
      <c r="E26" s="346">
        <f t="shared" si="2"/>
        <v>178.373015873016</v>
      </c>
      <c r="F26" s="346">
        <f t="shared" si="1"/>
        <v>63.9882526768939</v>
      </c>
      <c r="G26" s="344">
        <v>1096.42</v>
      </c>
    </row>
    <row r="27" s="334" customFormat="1" ht="18.95" customHeight="1" spans="1:7">
      <c r="A27" s="349" t="s">
        <v>31</v>
      </c>
      <c r="B27" s="350">
        <f t="shared" ref="B27:G27" si="3">SUM(B6:B26)</f>
        <v>604300</v>
      </c>
      <c r="C27" s="350">
        <f t="shared" si="3"/>
        <v>567000</v>
      </c>
      <c r="D27" s="350">
        <f t="shared" si="3"/>
        <v>571124</v>
      </c>
      <c r="E27" s="351">
        <f t="shared" si="2"/>
        <v>100.72733686067</v>
      </c>
      <c r="F27" s="351">
        <f t="shared" si="1"/>
        <v>0.657497954681885</v>
      </c>
      <c r="G27" s="350">
        <f t="shared" si="3"/>
        <v>567393.4</v>
      </c>
    </row>
    <row r="28" s="334" customFormat="1" ht="18.95" customHeight="1" spans="1:7">
      <c r="A28" s="352" t="s">
        <v>32</v>
      </c>
      <c r="B28" s="353">
        <f>B29</f>
        <v>5400</v>
      </c>
      <c r="C28" s="353">
        <f>C29</f>
        <v>5400</v>
      </c>
      <c r="D28" s="353">
        <f>D29</f>
        <v>5400</v>
      </c>
      <c r="E28" s="351">
        <f t="shared" si="2"/>
        <v>100</v>
      </c>
      <c r="F28" s="351">
        <f t="shared" si="1"/>
        <v>-55</v>
      </c>
      <c r="G28" s="353">
        <v>12000</v>
      </c>
    </row>
    <row r="29" s="334" customFormat="1" ht="18.95" customHeight="1" spans="1:7">
      <c r="A29" s="354" t="s">
        <v>33</v>
      </c>
      <c r="B29" s="344">
        <v>5400</v>
      </c>
      <c r="C29" s="344">
        <v>5400</v>
      </c>
      <c r="D29" s="344">
        <v>5400</v>
      </c>
      <c r="E29" s="346">
        <f t="shared" si="2"/>
        <v>100</v>
      </c>
      <c r="F29" s="346">
        <f t="shared" si="1"/>
        <v>-55</v>
      </c>
      <c r="G29" s="344">
        <v>12000</v>
      </c>
    </row>
    <row r="30" s="334" customFormat="1" ht="18.95" customHeight="1" spans="1:7">
      <c r="A30" s="255" t="s">
        <v>34</v>
      </c>
      <c r="B30" s="353">
        <f>B31+B32+B33+B34+B35</f>
        <v>47321.29</v>
      </c>
      <c r="C30" s="353">
        <f>C31+C32+C33+C34+C35</f>
        <v>134336</v>
      </c>
      <c r="D30" s="353">
        <f>D31+D32+D33+D34+D35</f>
        <v>148169</v>
      </c>
      <c r="E30" s="351">
        <f t="shared" si="2"/>
        <v>110.297314197237</v>
      </c>
      <c r="F30" s="351">
        <f t="shared" si="1"/>
        <v>-14.8713322953353</v>
      </c>
      <c r="G30" s="350">
        <f>SUM(G31:G35)</f>
        <v>174053</v>
      </c>
    </row>
    <row r="31" s="334" customFormat="1" ht="18.95" customHeight="1" spans="1:7">
      <c r="A31" s="257" t="s">
        <v>35</v>
      </c>
      <c r="B31" s="344">
        <v>38465</v>
      </c>
      <c r="C31" s="344">
        <v>38465</v>
      </c>
      <c r="D31" s="344">
        <v>38465</v>
      </c>
      <c r="E31" s="346">
        <f t="shared" si="2"/>
        <v>100</v>
      </c>
      <c r="F31" s="346">
        <f t="shared" si="1"/>
        <v>0</v>
      </c>
      <c r="G31" s="344">
        <v>38465</v>
      </c>
    </row>
    <row r="32" s="334" customFormat="1" ht="18.95" customHeight="1" spans="1:7">
      <c r="A32" s="257" t="s">
        <v>36</v>
      </c>
      <c r="B32" s="344">
        <v>8856.29</v>
      </c>
      <c r="C32" s="344">
        <f>63033+5000</f>
        <v>68033</v>
      </c>
      <c r="D32" s="344">
        <v>74860</v>
      </c>
      <c r="E32" s="346">
        <f t="shared" si="2"/>
        <v>110.034836035453</v>
      </c>
      <c r="F32" s="346">
        <f t="shared" si="1"/>
        <v>30.2592657038455</v>
      </c>
      <c r="G32" s="344">
        <v>57470</v>
      </c>
    </row>
    <row r="33" s="334" customFormat="1" ht="18.95" customHeight="1" spans="1:7">
      <c r="A33" s="257" t="s">
        <v>37</v>
      </c>
      <c r="B33" s="344"/>
      <c r="C33" s="344">
        <f>10976+2000</f>
        <v>12976</v>
      </c>
      <c r="D33" s="344">
        <v>17036</v>
      </c>
      <c r="E33" s="346">
        <f t="shared" si="2"/>
        <v>131.288532675709</v>
      </c>
      <c r="F33" s="346">
        <f t="shared" si="1"/>
        <v>-37.0226608997819</v>
      </c>
      <c r="G33" s="344">
        <v>27051</v>
      </c>
    </row>
    <row r="34" s="334" customFormat="1" ht="18.95" customHeight="1" spans="1:7">
      <c r="A34" s="257" t="s">
        <v>38</v>
      </c>
      <c r="B34" s="344"/>
      <c r="C34" s="344"/>
      <c r="D34" s="344"/>
      <c r="E34" s="346"/>
      <c r="F34" s="346">
        <f t="shared" si="1"/>
        <v>-100</v>
      </c>
      <c r="G34" s="344">
        <v>291</v>
      </c>
    </row>
    <row r="35" s="334" customFormat="1" ht="27" spans="1:7">
      <c r="A35" s="257" t="s">
        <v>39</v>
      </c>
      <c r="B35" s="344"/>
      <c r="C35" s="344">
        <f>12000+2862</f>
        <v>14862</v>
      </c>
      <c r="D35" s="344">
        <v>17808</v>
      </c>
      <c r="E35" s="346">
        <f t="shared" ref="E35:E37" si="4">D35/C35*100</f>
        <v>119.822365765038</v>
      </c>
      <c r="F35" s="346">
        <f t="shared" si="1"/>
        <v>-64.9283125886245</v>
      </c>
      <c r="G35" s="344">
        <v>50776</v>
      </c>
    </row>
    <row r="36" s="335" customFormat="1" ht="18.95" customHeight="1" spans="1:7">
      <c r="A36" s="352" t="s">
        <v>40</v>
      </c>
      <c r="B36" s="353">
        <v>13538.39</v>
      </c>
      <c r="C36" s="353">
        <v>16538</v>
      </c>
      <c r="D36" s="353">
        <v>16538</v>
      </c>
      <c r="E36" s="351">
        <f t="shared" si="4"/>
        <v>100</v>
      </c>
      <c r="F36" s="351">
        <f t="shared" si="1"/>
        <v>-54.2947158965289</v>
      </c>
      <c r="G36" s="353">
        <v>36184</v>
      </c>
    </row>
    <row r="37" s="334" customFormat="1" ht="18.95" customHeight="1" spans="1:7">
      <c r="A37" s="16" t="s">
        <v>41</v>
      </c>
      <c r="B37" s="353">
        <f t="shared" ref="B37:G37" si="5">B27+B28+B30+B36</f>
        <v>670559.68</v>
      </c>
      <c r="C37" s="353">
        <f t="shared" si="5"/>
        <v>723274</v>
      </c>
      <c r="D37" s="353">
        <f t="shared" si="5"/>
        <v>741231</v>
      </c>
      <c r="E37" s="351">
        <f t="shared" si="4"/>
        <v>102.482738215393</v>
      </c>
      <c r="F37" s="351">
        <f t="shared" si="1"/>
        <v>-6.12937394507608</v>
      </c>
      <c r="G37" s="350">
        <f t="shared" si="5"/>
        <v>789630.4</v>
      </c>
    </row>
  </sheetData>
  <mergeCells count="5">
    <mergeCell ref="A2:F2"/>
    <mergeCell ref="D4:F4"/>
    <mergeCell ref="A4:A5"/>
    <mergeCell ref="B4:B5"/>
    <mergeCell ref="C4:C5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I9" sqref="I9"/>
    </sheetView>
  </sheetViews>
  <sheetFormatPr defaultColWidth="9" defaultRowHeight="13.5"/>
  <cols>
    <col min="1" max="1" width="10" style="12" customWidth="1"/>
    <col min="2" max="2" width="13.125" style="12" customWidth="1"/>
    <col min="3" max="3" width="12.625" style="12" customWidth="1"/>
    <col min="4" max="4" width="13.375" style="12" customWidth="1"/>
    <col min="5" max="5" width="15.5" style="12" customWidth="1"/>
    <col min="6" max="6" width="11.75" style="12" customWidth="1"/>
    <col min="7" max="7" width="11.875" style="12" customWidth="1"/>
    <col min="8" max="8" width="11.25" style="12" customWidth="1"/>
    <col min="9" max="9" width="11.75" style="12" customWidth="1"/>
    <col min="10" max="10" width="12.125" style="12" customWidth="1"/>
    <col min="11" max="255" width="9" style="12"/>
    <col min="256" max="256" width="12" style="12" customWidth="1"/>
    <col min="257" max="264" width="14.625" style="12" customWidth="1"/>
    <col min="265" max="511" width="9" style="12"/>
    <col min="512" max="512" width="12" style="12" customWidth="1"/>
    <col min="513" max="520" width="14.625" style="12" customWidth="1"/>
    <col min="521" max="767" width="9" style="12"/>
    <col min="768" max="768" width="12" style="12" customWidth="1"/>
    <col min="769" max="776" width="14.625" style="12" customWidth="1"/>
    <col min="777" max="1023" width="9" style="12"/>
    <col min="1024" max="1024" width="12" style="12" customWidth="1"/>
    <col min="1025" max="1032" width="14.625" style="12" customWidth="1"/>
    <col min="1033" max="1279" width="9" style="12"/>
    <col min="1280" max="1280" width="12" style="12" customWidth="1"/>
    <col min="1281" max="1288" width="14.625" style="12" customWidth="1"/>
    <col min="1289" max="1535" width="9" style="12"/>
    <col min="1536" max="1536" width="12" style="12" customWidth="1"/>
    <col min="1537" max="1544" width="14.625" style="12" customWidth="1"/>
    <col min="1545" max="1791" width="9" style="12"/>
    <col min="1792" max="1792" width="12" style="12" customWidth="1"/>
    <col min="1793" max="1800" width="14.625" style="12" customWidth="1"/>
    <col min="1801" max="2047" width="9" style="12"/>
    <col min="2048" max="2048" width="12" style="12" customWidth="1"/>
    <col min="2049" max="2056" width="14.625" style="12" customWidth="1"/>
    <col min="2057" max="2303" width="9" style="12"/>
    <col min="2304" max="2304" width="12" style="12" customWidth="1"/>
    <col min="2305" max="2312" width="14.625" style="12" customWidth="1"/>
    <col min="2313" max="2559" width="9" style="12"/>
    <col min="2560" max="2560" width="12" style="12" customWidth="1"/>
    <col min="2561" max="2568" width="14.625" style="12" customWidth="1"/>
    <col min="2569" max="2815" width="9" style="12"/>
    <col min="2816" max="2816" width="12" style="12" customWidth="1"/>
    <col min="2817" max="2824" width="14.625" style="12" customWidth="1"/>
    <col min="2825" max="3071" width="9" style="12"/>
    <col min="3072" max="3072" width="12" style="12" customWidth="1"/>
    <col min="3073" max="3080" width="14.625" style="12" customWidth="1"/>
    <col min="3081" max="3327" width="9" style="12"/>
    <col min="3328" max="3328" width="12" style="12" customWidth="1"/>
    <col min="3329" max="3336" width="14.625" style="12" customWidth="1"/>
    <col min="3337" max="3583" width="9" style="12"/>
    <col min="3584" max="3584" width="12" style="12" customWidth="1"/>
    <col min="3585" max="3592" width="14.625" style="12" customWidth="1"/>
    <col min="3593" max="3839" width="9" style="12"/>
    <col min="3840" max="3840" width="12" style="12" customWidth="1"/>
    <col min="3841" max="3848" width="14.625" style="12" customWidth="1"/>
    <col min="3849" max="4095" width="9" style="12"/>
    <col min="4096" max="4096" width="12" style="12" customWidth="1"/>
    <col min="4097" max="4104" width="14.625" style="12" customWidth="1"/>
    <col min="4105" max="4351" width="9" style="12"/>
    <col min="4352" max="4352" width="12" style="12" customWidth="1"/>
    <col min="4353" max="4360" width="14.625" style="12" customWidth="1"/>
    <col min="4361" max="4607" width="9" style="12"/>
    <col min="4608" max="4608" width="12" style="12" customWidth="1"/>
    <col min="4609" max="4616" width="14.625" style="12" customWidth="1"/>
    <col min="4617" max="4863" width="9" style="12"/>
    <col min="4864" max="4864" width="12" style="12" customWidth="1"/>
    <col min="4865" max="4872" width="14.625" style="12" customWidth="1"/>
    <col min="4873" max="5119" width="9" style="12"/>
    <col min="5120" max="5120" width="12" style="12" customWidth="1"/>
    <col min="5121" max="5128" width="14.625" style="12" customWidth="1"/>
    <col min="5129" max="5375" width="9" style="12"/>
    <col min="5376" max="5376" width="12" style="12" customWidth="1"/>
    <col min="5377" max="5384" width="14.625" style="12" customWidth="1"/>
    <col min="5385" max="5631" width="9" style="12"/>
    <col min="5632" max="5632" width="12" style="12" customWidth="1"/>
    <col min="5633" max="5640" width="14.625" style="12" customWidth="1"/>
    <col min="5641" max="5887" width="9" style="12"/>
    <col min="5888" max="5888" width="12" style="12" customWidth="1"/>
    <col min="5889" max="5896" width="14.625" style="12" customWidth="1"/>
    <col min="5897" max="6143" width="9" style="12"/>
    <col min="6144" max="6144" width="12" style="12" customWidth="1"/>
    <col min="6145" max="6152" width="14.625" style="12" customWidth="1"/>
    <col min="6153" max="6399" width="9" style="12"/>
    <col min="6400" max="6400" width="12" style="12" customWidth="1"/>
    <col min="6401" max="6408" width="14.625" style="12" customWidth="1"/>
    <col min="6409" max="6655" width="9" style="12"/>
    <col min="6656" max="6656" width="12" style="12" customWidth="1"/>
    <col min="6657" max="6664" width="14.625" style="12" customWidth="1"/>
    <col min="6665" max="6911" width="9" style="12"/>
    <col min="6912" max="6912" width="12" style="12" customWidth="1"/>
    <col min="6913" max="6920" width="14.625" style="12" customWidth="1"/>
    <col min="6921" max="7167" width="9" style="12"/>
    <col min="7168" max="7168" width="12" style="12" customWidth="1"/>
    <col min="7169" max="7176" width="14.625" style="12" customWidth="1"/>
    <col min="7177" max="7423" width="9" style="12"/>
    <col min="7424" max="7424" width="12" style="12" customWidth="1"/>
    <col min="7425" max="7432" width="14.625" style="12" customWidth="1"/>
    <col min="7433" max="7679" width="9" style="12"/>
    <col min="7680" max="7680" width="12" style="12" customWidth="1"/>
    <col min="7681" max="7688" width="14.625" style="12" customWidth="1"/>
    <col min="7689" max="7935" width="9" style="12"/>
    <col min="7936" max="7936" width="12" style="12" customWidth="1"/>
    <col min="7937" max="7944" width="14.625" style="12" customWidth="1"/>
    <col min="7945" max="8191" width="9" style="12"/>
    <col min="8192" max="8192" width="12" style="12" customWidth="1"/>
    <col min="8193" max="8200" width="14.625" style="12" customWidth="1"/>
    <col min="8201" max="8447" width="9" style="12"/>
    <col min="8448" max="8448" width="12" style="12" customWidth="1"/>
    <col min="8449" max="8456" width="14.625" style="12" customWidth="1"/>
    <col min="8457" max="8703" width="9" style="12"/>
    <col min="8704" max="8704" width="12" style="12" customWidth="1"/>
    <col min="8705" max="8712" width="14.625" style="12" customWidth="1"/>
    <col min="8713" max="8959" width="9" style="12"/>
    <col min="8960" max="8960" width="12" style="12" customWidth="1"/>
    <col min="8961" max="8968" width="14.625" style="12" customWidth="1"/>
    <col min="8969" max="9215" width="9" style="12"/>
    <col min="9216" max="9216" width="12" style="12" customWidth="1"/>
    <col min="9217" max="9224" width="14.625" style="12" customWidth="1"/>
    <col min="9225" max="9471" width="9" style="12"/>
    <col min="9472" max="9472" width="12" style="12" customWidth="1"/>
    <col min="9473" max="9480" width="14.625" style="12" customWidth="1"/>
    <col min="9481" max="9727" width="9" style="12"/>
    <col min="9728" max="9728" width="12" style="12" customWidth="1"/>
    <col min="9729" max="9736" width="14.625" style="12" customWidth="1"/>
    <col min="9737" max="9983" width="9" style="12"/>
    <col min="9984" max="9984" width="12" style="12" customWidth="1"/>
    <col min="9985" max="9992" width="14.625" style="12" customWidth="1"/>
    <col min="9993" max="10239" width="9" style="12"/>
    <col min="10240" max="10240" width="12" style="12" customWidth="1"/>
    <col min="10241" max="10248" width="14.625" style="12" customWidth="1"/>
    <col min="10249" max="10495" width="9" style="12"/>
    <col min="10496" max="10496" width="12" style="12" customWidth="1"/>
    <col min="10497" max="10504" width="14.625" style="12" customWidth="1"/>
    <col min="10505" max="10751" width="9" style="12"/>
    <col min="10752" max="10752" width="12" style="12" customWidth="1"/>
    <col min="10753" max="10760" width="14.625" style="12" customWidth="1"/>
    <col min="10761" max="11007" width="9" style="12"/>
    <col min="11008" max="11008" width="12" style="12" customWidth="1"/>
    <col min="11009" max="11016" width="14.625" style="12" customWidth="1"/>
    <col min="11017" max="11263" width="9" style="12"/>
    <col min="11264" max="11264" width="12" style="12" customWidth="1"/>
    <col min="11265" max="11272" width="14.625" style="12" customWidth="1"/>
    <col min="11273" max="11519" width="9" style="12"/>
    <col min="11520" max="11520" width="12" style="12" customWidth="1"/>
    <col min="11521" max="11528" width="14.625" style="12" customWidth="1"/>
    <col min="11529" max="11775" width="9" style="12"/>
    <col min="11776" max="11776" width="12" style="12" customWidth="1"/>
    <col min="11777" max="11784" width="14.625" style="12" customWidth="1"/>
    <col min="11785" max="12031" width="9" style="12"/>
    <col min="12032" max="12032" width="12" style="12" customWidth="1"/>
    <col min="12033" max="12040" width="14.625" style="12" customWidth="1"/>
    <col min="12041" max="12287" width="9" style="12"/>
    <col min="12288" max="12288" width="12" style="12" customWidth="1"/>
    <col min="12289" max="12296" width="14.625" style="12" customWidth="1"/>
    <col min="12297" max="12543" width="9" style="12"/>
    <col min="12544" max="12544" width="12" style="12" customWidth="1"/>
    <col min="12545" max="12552" width="14.625" style="12" customWidth="1"/>
    <col min="12553" max="12799" width="9" style="12"/>
    <col min="12800" max="12800" width="12" style="12" customWidth="1"/>
    <col min="12801" max="12808" width="14.625" style="12" customWidth="1"/>
    <col min="12809" max="13055" width="9" style="12"/>
    <col min="13056" max="13056" width="12" style="12" customWidth="1"/>
    <col min="13057" max="13064" width="14.625" style="12" customWidth="1"/>
    <col min="13065" max="13311" width="9" style="12"/>
    <col min="13312" max="13312" width="12" style="12" customWidth="1"/>
    <col min="13313" max="13320" width="14.625" style="12" customWidth="1"/>
    <col min="13321" max="13567" width="9" style="12"/>
    <col min="13568" max="13568" width="12" style="12" customWidth="1"/>
    <col min="13569" max="13576" width="14.625" style="12" customWidth="1"/>
    <col min="13577" max="13823" width="9" style="12"/>
    <col min="13824" max="13824" width="12" style="12" customWidth="1"/>
    <col min="13825" max="13832" width="14.625" style="12" customWidth="1"/>
    <col min="13833" max="14079" width="9" style="12"/>
    <col min="14080" max="14080" width="12" style="12" customWidth="1"/>
    <col min="14081" max="14088" width="14.625" style="12" customWidth="1"/>
    <col min="14089" max="14335" width="9" style="12"/>
    <col min="14336" max="14336" width="12" style="12" customWidth="1"/>
    <col min="14337" max="14344" width="14.625" style="12" customWidth="1"/>
    <col min="14345" max="14591" width="9" style="12"/>
    <col min="14592" max="14592" width="12" style="12" customWidth="1"/>
    <col min="14593" max="14600" width="14.625" style="12" customWidth="1"/>
    <col min="14601" max="14847" width="9" style="12"/>
    <col min="14848" max="14848" width="12" style="12" customWidth="1"/>
    <col min="14849" max="14856" width="14.625" style="12" customWidth="1"/>
    <col min="14857" max="15103" width="9" style="12"/>
    <col min="15104" max="15104" width="12" style="12" customWidth="1"/>
    <col min="15105" max="15112" width="14.625" style="12" customWidth="1"/>
    <col min="15113" max="15359" width="9" style="12"/>
    <col min="15360" max="15360" width="12" style="12" customWidth="1"/>
    <col min="15361" max="15368" width="14.625" style="12" customWidth="1"/>
    <col min="15369" max="15615" width="9" style="12"/>
    <col min="15616" max="15616" width="12" style="12" customWidth="1"/>
    <col min="15617" max="15624" width="14.625" style="12" customWidth="1"/>
    <col min="15625" max="15871" width="9" style="12"/>
    <col min="15872" max="15872" width="12" style="12" customWidth="1"/>
    <col min="15873" max="15880" width="14.625" style="12" customWidth="1"/>
    <col min="15881" max="16127" width="9" style="12"/>
    <col min="16128" max="16128" width="12" style="12" customWidth="1"/>
    <col min="16129" max="16136" width="14.625" style="12" customWidth="1"/>
    <col min="16137" max="16384" width="9" style="12"/>
  </cols>
  <sheetData>
    <row r="1" s="12" customFormat="1" ht="18" customHeight="1" spans="1:5">
      <c r="A1" s="1" t="s">
        <v>1365</v>
      </c>
      <c r="D1" s="13"/>
      <c r="E1" s="13"/>
    </row>
    <row r="2" s="12" customFormat="1" ht="28.15" customHeight="1" spans="1:10">
      <c r="A2" s="14" t="s">
        <v>1366</v>
      </c>
      <c r="B2" s="14"/>
      <c r="C2" s="14"/>
      <c r="D2" s="14"/>
      <c r="E2" s="14"/>
      <c r="F2" s="14"/>
      <c r="G2" s="14"/>
      <c r="H2" s="14"/>
      <c r="I2" s="14"/>
      <c r="J2" s="14"/>
    </row>
    <row r="3" s="12" customFormat="1" ht="19.15" customHeight="1" spans="4:10">
      <c r="D3" s="15"/>
      <c r="I3" s="15"/>
      <c r="J3" s="15" t="s">
        <v>2</v>
      </c>
    </row>
    <row r="4" s="12" customFormat="1" ht="51.75" customHeight="1" spans="1:10">
      <c r="A4" s="16" t="s">
        <v>1296</v>
      </c>
      <c r="B4" s="16" t="s">
        <v>1352</v>
      </c>
      <c r="C4" s="16" t="s">
        <v>1367</v>
      </c>
      <c r="D4" s="17" t="s">
        <v>1368</v>
      </c>
      <c r="E4" s="17" t="s">
        <v>1369</v>
      </c>
      <c r="F4" s="16" t="s">
        <v>1370</v>
      </c>
      <c r="G4" s="16" t="s">
        <v>1371</v>
      </c>
      <c r="H4" s="16" t="s">
        <v>1372</v>
      </c>
      <c r="I4" s="16" t="s">
        <v>1373</v>
      </c>
      <c r="J4" s="24" t="s">
        <v>1374</v>
      </c>
    </row>
    <row r="5" s="12" customFormat="1" ht="57.75" customHeight="1" spans="1:11">
      <c r="A5" s="18" t="s">
        <v>1173</v>
      </c>
      <c r="B5" s="19">
        <v>51600</v>
      </c>
      <c r="C5" s="20"/>
      <c r="D5" s="20">
        <f>17000-1125</f>
        <v>15875</v>
      </c>
      <c r="E5" s="21">
        <v>12800</v>
      </c>
      <c r="F5" s="21"/>
      <c r="G5" s="22"/>
      <c r="H5" s="19">
        <v>2000</v>
      </c>
      <c r="I5" s="21">
        <v>20925</v>
      </c>
      <c r="J5" s="25"/>
      <c r="K5" s="26"/>
    </row>
    <row r="6" s="12" customFormat="1" spans="4:5">
      <c r="D6" s="23"/>
      <c r="E6" s="23"/>
    </row>
    <row r="7" s="12" customFormat="1" spans="4:5">
      <c r="D7" s="23"/>
      <c r="E7" s="23"/>
    </row>
    <row r="8" s="12" customFormat="1" spans="4:5">
      <c r="D8" s="23"/>
      <c r="E8" s="23"/>
    </row>
    <row r="9" s="12" customFormat="1" spans="4:5">
      <c r="D9" s="23"/>
      <c r="E9" s="23"/>
    </row>
    <row r="10" s="12" customFormat="1" spans="4:5">
      <c r="D10" s="23"/>
      <c r="E10" s="23"/>
    </row>
    <row r="11" s="12" customFormat="1" spans="4:5">
      <c r="D11" s="23"/>
      <c r="E11" s="23"/>
    </row>
    <row r="12" s="12" customFormat="1" spans="4:5">
      <c r="D12" s="23"/>
      <c r="E12" s="23"/>
    </row>
    <row r="13" s="12" customFormat="1" spans="4:5">
      <c r="D13" s="23"/>
      <c r="E13" s="23"/>
    </row>
    <row r="14" s="12" customFormat="1" spans="4:5">
      <c r="D14" s="23"/>
      <c r="E14" s="23"/>
    </row>
    <row r="15" s="12" customFormat="1" spans="4:5">
      <c r="D15" s="23"/>
      <c r="E15" s="23"/>
    </row>
    <row r="16" s="12" customFormat="1" spans="4:5">
      <c r="D16" s="23"/>
      <c r="E16" s="23"/>
    </row>
    <row r="17" s="12" customFormat="1" spans="4:5">
      <c r="D17" s="23"/>
      <c r="E17" s="23"/>
    </row>
    <row r="18" s="12" customFormat="1" spans="4:5">
      <c r="D18" s="23"/>
      <c r="E18" s="23"/>
    </row>
    <row r="19" s="12" customFormat="1" spans="4:5">
      <c r="D19" s="23"/>
      <c r="E19" s="23"/>
    </row>
    <row r="20" s="12" customFormat="1" spans="4:5">
      <c r="D20" s="23"/>
      <c r="E20" s="23"/>
    </row>
    <row r="21" s="12" customFormat="1" spans="4:5">
      <c r="D21" s="23"/>
      <c r="E21" s="23"/>
    </row>
    <row r="22" s="12" customFormat="1" spans="4:5">
      <c r="D22" s="23"/>
      <c r="E22" s="23"/>
    </row>
    <row r="23" s="12" customFormat="1" spans="4:5">
      <c r="D23" s="23"/>
      <c r="E23" s="23"/>
    </row>
    <row r="24" s="12" customFormat="1" spans="4:5">
      <c r="D24" s="23"/>
      <c r="E24" s="23"/>
    </row>
    <row r="25" s="12" customFormat="1" spans="4:5">
      <c r="D25" s="23"/>
      <c r="E25" s="23"/>
    </row>
    <row r="26" s="12" customFormat="1" spans="4:5">
      <c r="D26" s="23"/>
      <c r="E26" s="23"/>
    </row>
    <row r="27" s="12" customFormat="1" spans="4:5">
      <c r="D27" s="23"/>
      <c r="E27" s="23"/>
    </row>
    <row r="28" s="12" customFormat="1" spans="4:5">
      <c r="D28" s="23"/>
      <c r="E28" s="23"/>
    </row>
    <row r="29" s="12" customFormat="1" spans="4:5">
      <c r="D29" s="23"/>
      <c r="E29" s="23"/>
    </row>
    <row r="30" s="12" customFormat="1" spans="4:5">
      <c r="D30" s="23"/>
      <c r="E30" s="23"/>
    </row>
    <row r="31" s="12" customFormat="1" spans="4:5">
      <c r="D31" s="23"/>
      <c r="E31" s="23"/>
    </row>
    <row r="32" s="12" customFormat="1" spans="4:5">
      <c r="D32" s="23"/>
      <c r="E32" s="23"/>
    </row>
    <row r="33" s="12" customFormat="1" spans="4:5">
      <c r="D33" s="23"/>
      <c r="E33" s="23"/>
    </row>
    <row r="34" s="12" customFormat="1" spans="4:5">
      <c r="D34" s="23"/>
      <c r="E34" s="23"/>
    </row>
    <row r="35" s="12" customFormat="1" spans="4:5">
      <c r="D35" s="23"/>
      <c r="E35" s="23"/>
    </row>
    <row r="36" s="12" customFormat="1" spans="4:5">
      <c r="D36" s="23"/>
      <c r="E36" s="23"/>
    </row>
    <row r="37" s="12" customFormat="1" spans="4:5">
      <c r="D37" s="23"/>
      <c r="E37" s="23"/>
    </row>
  </sheetData>
  <mergeCells count="1">
    <mergeCell ref="A2:J2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C23" sqref="C23"/>
    </sheetView>
  </sheetViews>
  <sheetFormatPr defaultColWidth="9" defaultRowHeight="13.5" outlineLevelCol="1"/>
  <cols>
    <col min="1" max="1" width="47.75" customWidth="1"/>
    <col min="2" max="2" width="32.75" customWidth="1"/>
  </cols>
  <sheetData>
    <row r="1" ht="24" customHeight="1" spans="1:1">
      <c r="A1" s="1" t="s">
        <v>1375</v>
      </c>
    </row>
    <row r="2" ht="33.75" customHeight="1" spans="1:2">
      <c r="A2" s="2" t="s">
        <v>1376</v>
      </c>
      <c r="B2" s="2"/>
    </row>
    <row r="3" spans="1:2">
      <c r="A3" s="3"/>
      <c r="B3" s="4" t="s">
        <v>2</v>
      </c>
    </row>
    <row r="4" ht="33" customHeight="1" spans="1:2">
      <c r="A4" s="5" t="s">
        <v>3</v>
      </c>
      <c r="B4" s="5" t="s">
        <v>7</v>
      </c>
    </row>
    <row r="5" ht="26.25" customHeight="1" spans="1:2">
      <c r="A5" s="6" t="s">
        <v>1377</v>
      </c>
      <c r="B5" s="7">
        <f>SUM(B6:B7)</f>
        <v>429424</v>
      </c>
    </row>
    <row r="6" ht="26.25" customHeight="1" spans="1:2">
      <c r="A6" s="8" t="s">
        <v>1378</v>
      </c>
      <c r="B6" s="9">
        <v>56324</v>
      </c>
    </row>
    <row r="7" ht="26.25" customHeight="1" spans="1:2">
      <c r="A7" s="8" t="s">
        <v>1379</v>
      </c>
      <c r="B7" s="9">
        <v>373100</v>
      </c>
    </row>
    <row r="8" ht="26.25" customHeight="1" spans="1:2">
      <c r="A8" s="6" t="s">
        <v>1380</v>
      </c>
      <c r="B8" s="7">
        <f>SUM(B9:B10)</f>
        <v>433915</v>
      </c>
    </row>
    <row r="9" ht="26.25" customHeight="1" spans="1:2">
      <c r="A9" s="10" t="s">
        <v>1381</v>
      </c>
      <c r="B9" s="9">
        <v>60815</v>
      </c>
    </row>
    <row r="10" ht="26.25" customHeight="1" spans="1:2">
      <c r="A10" s="10" t="s">
        <v>1382</v>
      </c>
      <c r="B10" s="9">
        <v>373100</v>
      </c>
    </row>
    <row r="11" ht="26.25" customHeight="1" spans="1:2">
      <c r="A11" s="6" t="s">
        <v>1383</v>
      </c>
      <c r="B11" s="7">
        <f>B12</f>
        <v>261000</v>
      </c>
    </row>
    <row r="12" ht="26.25" customHeight="1" spans="1:2">
      <c r="A12" s="8" t="s">
        <v>1384</v>
      </c>
      <c r="B12" s="9">
        <f>B13+B14+B15+B16</f>
        <v>261000</v>
      </c>
    </row>
    <row r="13" ht="26.25" customHeight="1" spans="1:2">
      <c r="A13" s="8" t="s">
        <v>1385</v>
      </c>
      <c r="B13" s="9">
        <v>0</v>
      </c>
    </row>
    <row r="14" ht="26.25" customHeight="1" spans="1:2">
      <c r="A14" s="8" t="s">
        <v>1386</v>
      </c>
      <c r="B14" s="9">
        <v>5400</v>
      </c>
    </row>
    <row r="15" ht="26.25" customHeight="1" spans="1:2">
      <c r="A15" s="8" t="s">
        <v>1387</v>
      </c>
      <c r="B15" s="9">
        <v>51600</v>
      </c>
    </row>
    <row r="16" ht="26.25" customHeight="1" spans="1:2">
      <c r="A16" s="11" t="s">
        <v>1388</v>
      </c>
      <c r="B16" s="9">
        <f>54000+150000</f>
        <v>204000</v>
      </c>
    </row>
    <row r="17" ht="26.25" customHeight="1" spans="1:2">
      <c r="A17" s="6" t="s">
        <v>1389</v>
      </c>
      <c r="B17" s="7">
        <f>SUM(B18:B19)</f>
        <v>65400</v>
      </c>
    </row>
    <row r="18" ht="26.25" customHeight="1" spans="1:2">
      <c r="A18" s="8" t="s">
        <v>1390</v>
      </c>
      <c r="B18" s="9">
        <v>5400</v>
      </c>
    </row>
    <row r="19" ht="26.25" customHeight="1" spans="1:2">
      <c r="A19" s="8" t="s">
        <v>1391</v>
      </c>
      <c r="B19" s="9">
        <v>60000</v>
      </c>
    </row>
    <row r="20" ht="26.25" customHeight="1" spans="1:2">
      <c r="A20" s="6" t="s">
        <v>1392</v>
      </c>
      <c r="B20" s="7">
        <f>SUM(B21:B22)</f>
        <v>14952</v>
      </c>
    </row>
    <row r="21" ht="26.25" customHeight="1" spans="1:2">
      <c r="A21" s="8" t="s">
        <v>1393</v>
      </c>
      <c r="B21" s="9">
        <v>1796</v>
      </c>
    </row>
    <row r="22" ht="26.25" customHeight="1" spans="1:2">
      <c r="A22" s="8" t="s">
        <v>1394</v>
      </c>
      <c r="B22" s="9">
        <v>13156</v>
      </c>
    </row>
    <row r="23" ht="26.25" customHeight="1" spans="1:2">
      <c r="A23" s="6" t="s">
        <v>1395</v>
      </c>
      <c r="B23" s="7">
        <f>SUM(B24:B25)</f>
        <v>625024</v>
      </c>
    </row>
    <row r="24" ht="26.25" customHeight="1" spans="1:2">
      <c r="A24" s="8" t="s">
        <v>1396</v>
      </c>
      <c r="B24" s="9">
        <v>56324</v>
      </c>
    </row>
    <row r="25" ht="26.25" customHeight="1" spans="1:2">
      <c r="A25" s="8" t="s">
        <v>1379</v>
      </c>
      <c r="B25" s="9">
        <f>613790-45090</f>
        <v>568700</v>
      </c>
    </row>
    <row r="26" ht="26.25" customHeight="1" spans="1:2">
      <c r="A26" s="6" t="s">
        <v>1397</v>
      </c>
      <c r="B26" s="7">
        <f>SUM(B27:B28)</f>
        <v>677743</v>
      </c>
    </row>
    <row r="27" ht="22.5" customHeight="1" spans="1:2">
      <c r="A27" s="8" t="s">
        <v>1396</v>
      </c>
      <c r="B27" s="9">
        <v>58563</v>
      </c>
    </row>
    <row r="28" ht="22.5" customHeight="1" spans="1:2">
      <c r="A28" s="8" t="s">
        <v>1379</v>
      </c>
      <c r="B28" s="9">
        <v>619180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0"/>
  <sheetViews>
    <sheetView workbookViewId="0">
      <selection activeCell="H32" sqref="H32"/>
    </sheetView>
  </sheetViews>
  <sheetFormatPr defaultColWidth="9" defaultRowHeight="13.5" outlineLevelCol="5"/>
  <cols>
    <col min="1" max="1" width="31.625" style="224" customWidth="1"/>
    <col min="2" max="2" width="15.25" style="224" customWidth="1"/>
    <col min="3" max="5" width="13.875" style="321" customWidth="1"/>
    <col min="6" max="6" width="9" style="224" hidden="1" customWidth="1"/>
    <col min="7" max="16384" width="9" style="224"/>
  </cols>
  <sheetData>
    <row r="1" ht="16.5" customHeight="1" spans="1:6">
      <c r="A1" s="1" t="s">
        <v>84</v>
      </c>
      <c r="B1" s="225"/>
      <c r="C1" s="322"/>
      <c r="D1" s="322"/>
      <c r="E1" s="322"/>
      <c r="F1" s="225"/>
    </row>
    <row r="2" ht="27" spans="1:6">
      <c r="A2" s="226" t="s">
        <v>85</v>
      </c>
      <c r="B2" s="226"/>
      <c r="C2" s="226"/>
      <c r="D2" s="226"/>
      <c r="E2" s="226"/>
      <c r="F2" s="226"/>
    </row>
    <row r="3" ht="27" spans="1:6">
      <c r="A3" s="228"/>
      <c r="B3" s="225"/>
      <c r="C3" s="322"/>
      <c r="D3" s="322"/>
      <c r="E3" s="323" t="s">
        <v>2</v>
      </c>
      <c r="F3" s="323"/>
    </row>
    <row r="4" s="224" customFormat="1" ht="29.25" customHeight="1" spans="1:6">
      <c r="A4" s="16" t="s">
        <v>3</v>
      </c>
      <c r="B4" s="16" t="s">
        <v>44</v>
      </c>
      <c r="C4" s="324" t="s">
        <v>45</v>
      </c>
      <c r="D4" s="325"/>
      <c r="E4" s="326"/>
      <c r="F4" s="327" t="s">
        <v>46</v>
      </c>
    </row>
    <row r="5" s="224" customFormat="1" ht="25.5" customHeight="1" spans="1:6">
      <c r="A5" s="16"/>
      <c r="B5" s="16"/>
      <c r="C5" s="328" t="s">
        <v>7</v>
      </c>
      <c r="D5" s="328" t="s">
        <v>47</v>
      </c>
      <c r="E5" s="328" t="s">
        <v>48</v>
      </c>
      <c r="F5" s="327"/>
    </row>
    <row r="6" s="224" customFormat="1" ht="18.95" customHeight="1" spans="1:6">
      <c r="A6" s="329" t="s">
        <v>49</v>
      </c>
      <c r="B6" s="9">
        <v>50135</v>
      </c>
      <c r="C6" s="9">
        <v>54782</v>
      </c>
      <c r="D6" s="237">
        <f t="shared" ref="D6:D16" si="0">C6/B6*100</f>
        <v>109.268973770819</v>
      </c>
      <c r="E6" s="237">
        <f t="shared" ref="E6:E23" si="1">(C6-F6)/F6*100</f>
        <v>-30.9702620967742</v>
      </c>
      <c r="F6" s="9">
        <v>79360</v>
      </c>
    </row>
    <row r="7" s="224" customFormat="1" ht="18.95" customHeight="1" spans="1:6">
      <c r="A7" s="329" t="s">
        <v>50</v>
      </c>
      <c r="B7" s="9">
        <v>80</v>
      </c>
      <c r="C7" s="9">
        <v>101</v>
      </c>
      <c r="D7" s="237">
        <f t="shared" si="0"/>
        <v>126.25</v>
      </c>
      <c r="E7" s="237">
        <f t="shared" si="1"/>
        <v>-87.7278250303767</v>
      </c>
      <c r="F7" s="9">
        <v>823</v>
      </c>
    </row>
    <row r="8" s="224" customFormat="1" ht="18.95" customHeight="1" spans="1:6">
      <c r="A8" s="329" t="s">
        <v>51</v>
      </c>
      <c r="B8" s="9">
        <v>11951</v>
      </c>
      <c r="C8" s="9">
        <v>12674</v>
      </c>
      <c r="D8" s="237">
        <f t="shared" si="0"/>
        <v>106.049702953728</v>
      </c>
      <c r="E8" s="237">
        <f t="shared" si="1"/>
        <v>-21.9244748352122</v>
      </c>
      <c r="F8" s="9">
        <v>16233</v>
      </c>
    </row>
    <row r="9" s="224" customFormat="1" ht="18.95" customHeight="1" spans="1:6">
      <c r="A9" s="329" t="s">
        <v>52</v>
      </c>
      <c r="B9" s="9">
        <v>124000</v>
      </c>
      <c r="C9" s="330">
        <v>123290</v>
      </c>
      <c r="D9" s="237">
        <f t="shared" si="0"/>
        <v>99.4274193548387</v>
      </c>
      <c r="E9" s="237">
        <f t="shared" si="1"/>
        <v>1.85888962326504</v>
      </c>
      <c r="F9" s="9">
        <v>121040</v>
      </c>
    </row>
    <row r="10" s="224" customFormat="1" ht="18.95" customHeight="1" spans="1:6">
      <c r="A10" s="329" t="s">
        <v>53</v>
      </c>
      <c r="B10" s="9">
        <v>1381</v>
      </c>
      <c r="C10" s="9">
        <v>1200</v>
      </c>
      <c r="D10" s="237">
        <f t="shared" si="0"/>
        <v>86.8935553946416</v>
      </c>
      <c r="E10" s="237">
        <f t="shared" si="1"/>
        <v>-40.4466501240695</v>
      </c>
      <c r="F10" s="9">
        <v>2015</v>
      </c>
    </row>
    <row r="11" s="224" customFormat="1" ht="18.95" customHeight="1" spans="1:6">
      <c r="A11" s="329" t="s">
        <v>54</v>
      </c>
      <c r="B11" s="9">
        <v>1375</v>
      </c>
      <c r="C11" s="9">
        <v>1700</v>
      </c>
      <c r="D11" s="237">
        <f t="shared" si="0"/>
        <v>123.636363636364</v>
      </c>
      <c r="E11" s="237">
        <f t="shared" si="1"/>
        <v>-28.3305227655987</v>
      </c>
      <c r="F11" s="9">
        <v>2372</v>
      </c>
    </row>
    <row r="12" s="224" customFormat="1" ht="18.95" customHeight="1" spans="1:6">
      <c r="A12" s="329" t="s">
        <v>55</v>
      </c>
      <c r="B12" s="9">
        <v>101348</v>
      </c>
      <c r="C12" s="9">
        <v>110236</v>
      </c>
      <c r="D12" s="237">
        <f t="shared" si="0"/>
        <v>108.769783320835</v>
      </c>
      <c r="E12" s="237">
        <f t="shared" si="1"/>
        <v>-13.8437971379221</v>
      </c>
      <c r="F12" s="9">
        <v>127949</v>
      </c>
    </row>
    <row r="13" s="224" customFormat="1" ht="18.95" customHeight="1" spans="1:6">
      <c r="A13" s="329" t="s">
        <v>56</v>
      </c>
      <c r="B13" s="9">
        <v>50792</v>
      </c>
      <c r="C13" s="9">
        <v>46568</v>
      </c>
      <c r="D13" s="237">
        <f t="shared" si="0"/>
        <v>91.6837297212159</v>
      </c>
      <c r="E13" s="237">
        <f t="shared" si="1"/>
        <v>-25.2915790993535</v>
      </c>
      <c r="F13" s="9">
        <v>62333</v>
      </c>
    </row>
    <row r="14" s="224" customFormat="1" ht="18.95" customHeight="1" spans="1:6">
      <c r="A14" s="329" t="s">
        <v>57</v>
      </c>
      <c r="B14" s="9">
        <v>946</v>
      </c>
      <c r="C14" s="9">
        <v>905</v>
      </c>
      <c r="D14" s="237">
        <f t="shared" si="0"/>
        <v>95.6659619450317</v>
      </c>
      <c r="E14" s="237">
        <f t="shared" si="1"/>
        <v>-68.75</v>
      </c>
      <c r="F14" s="9">
        <v>2896</v>
      </c>
    </row>
    <row r="15" s="224" customFormat="1" ht="18.95" customHeight="1" spans="1:6">
      <c r="A15" s="329" t="s">
        <v>58</v>
      </c>
      <c r="B15" s="9">
        <v>43280</v>
      </c>
      <c r="C15" s="9">
        <v>33429</v>
      </c>
      <c r="D15" s="237">
        <f t="shared" si="0"/>
        <v>77.238909426987</v>
      </c>
      <c r="E15" s="237">
        <f t="shared" si="1"/>
        <v>-8.92521454842664</v>
      </c>
      <c r="F15" s="9">
        <v>36705</v>
      </c>
    </row>
    <row r="16" s="224" customFormat="1" ht="18.95" customHeight="1" spans="1:6">
      <c r="A16" s="329" t="s">
        <v>59</v>
      </c>
      <c r="B16" s="9">
        <f>11577-2500</f>
        <v>9077</v>
      </c>
      <c r="C16" s="9">
        <v>13399</v>
      </c>
      <c r="D16" s="237">
        <f t="shared" si="0"/>
        <v>147.614850721604</v>
      </c>
      <c r="E16" s="237">
        <f t="shared" si="1"/>
        <v>0.119554658895614</v>
      </c>
      <c r="F16" s="9">
        <v>13383</v>
      </c>
    </row>
    <row r="17" s="224" customFormat="1" ht="18.95" customHeight="1" spans="1:6">
      <c r="A17" s="329" t="s">
        <v>60</v>
      </c>
      <c r="B17" s="9"/>
      <c r="C17" s="9"/>
      <c r="D17" s="237"/>
      <c r="E17" s="237">
        <f t="shared" si="1"/>
        <v>-100</v>
      </c>
      <c r="F17" s="9">
        <v>62</v>
      </c>
    </row>
    <row r="18" s="224" customFormat="1" ht="18.95" customHeight="1" spans="1:6">
      <c r="A18" s="329" t="s">
        <v>61</v>
      </c>
      <c r="B18" s="9">
        <v>2561</v>
      </c>
      <c r="C18" s="9">
        <v>2638</v>
      </c>
      <c r="D18" s="237">
        <f t="shared" ref="D18:D23" si="2">C18/B18*100</f>
        <v>103.006638032019</v>
      </c>
      <c r="E18" s="237">
        <f t="shared" si="1"/>
        <v>-56.1429758935993</v>
      </c>
      <c r="F18" s="9">
        <v>6015</v>
      </c>
    </row>
    <row r="19" s="224" customFormat="1" ht="18.95" customHeight="1" spans="1:6">
      <c r="A19" s="329" t="s">
        <v>62</v>
      </c>
      <c r="B19" s="9">
        <v>2098</v>
      </c>
      <c r="C19" s="9">
        <v>1034</v>
      </c>
      <c r="D19" s="237">
        <f t="shared" si="2"/>
        <v>49.2850333651096</v>
      </c>
      <c r="E19" s="237">
        <f t="shared" si="1"/>
        <v>-22.5468164794007</v>
      </c>
      <c r="F19" s="9">
        <v>1335</v>
      </c>
    </row>
    <row r="20" s="224" customFormat="1" ht="18.95" customHeight="1" spans="1:6">
      <c r="A20" s="329" t="s">
        <v>63</v>
      </c>
      <c r="B20" s="9">
        <v>29</v>
      </c>
      <c r="C20" s="9">
        <v>32</v>
      </c>
      <c r="D20" s="237">
        <f t="shared" si="2"/>
        <v>110.344827586207</v>
      </c>
      <c r="E20" s="237">
        <f t="shared" si="1"/>
        <v>-85.2534562211981</v>
      </c>
      <c r="F20" s="9">
        <v>217</v>
      </c>
    </row>
    <row r="21" s="224" customFormat="1" ht="18.95" customHeight="1" spans="1:6">
      <c r="A21" s="329" t="s">
        <v>64</v>
      </c>
      <c r="B21" s="9">
        <v>683</v>
      </c>
      <c r="C21" s="9">
        <v>737</v>
      </c>
      <c r="D21" s="237">
        <f t="shared" si="2"/>
        <v>107.906295754026</v>
      </c>
      <c r="E21" s="237">
        <f t="shared" si="1"/>
        <v>0</v>
      </c>
      <c r="F21" s="9">
        <v>737</v>
      </c>
    </row>
    <row r="22" s="224" customFormat="1" ht="18.95" customHeight="1" spans="1:6">
      <c r="A22" s="329" t="s">
        <v>65</v>
      </c>
      <c r="B22" s="9">
        <v>1352</v>
      </c>
      <c r="C22" s="9">
        <v>1754</v>
      </c>
      <c r="D22" s="237">
        <f t="shared" si="2"/>
        <v>129.733727810651</v>
      </c>
      <c r="E22" s="237">
        <f t="shared" si="1"/>
        <v>-13.6811023622047</v>
      </c>
      <c r="F22" s="9">
        <v>2032</v>
      </c>
    </row>
    <row r="23" s="224" customFormat="1" ht="18.95" customHeight="1" spans="1:6">
      <c r="A23" s="329" t="s">
        <v>66</v>
      </c>
      <c r="B23" s="9">
        <v>10307</v>
      </c>
      <c r="C23" s="330">
        <v>12500</v>
      </c>
      <c r="D23" s="237">
        <f t="shared" si="2"/>
        <v>121.27680217328</v>
      </c>
      <c r="E23" s="237">
        <f t="shared" si="1"/>
        <v>-23.6874236874237</v>
      </c>
      <c r="F23" s="9">
        <v>16380</v>
      </c>
    </row>
    <row r="24" s="224" customFormat="1" ht="18.95" customHeight="1" spans="1:6">
      <c r="A24" s="329" t="s">
        <v>67</v>
      </c>
      <c r="B24" s="9"/>
      <c r="C24" s="9"/>
      <c r="D24" s="237"/>
      <c r="E24" s="237"/>
      <c r="F24" s="9">
        <v>100</v>
      </c>
    </row>
    <row r="25" s="224" customFormat="1" ht="18.95" customHeight="1" spans="1:6">
      <c r="A25" s="329" t="s">
        <v>68</v>
      </c>
      <c r="B25" s="9">
        <v>1821</v>
      </c>
      <c r="C25" s="9">
        <v>1977</v>
      </c>
      <c r="D25" s="237">
        <f t="shared" ref="D25:D31" si="3">C25/B25*100</f>
        <v>108.566721581549</v>
      </c>
      <c r="E25" s="237">
        <f t="shared" ref="E25:E31" si="4">(C25-F25)/F25*100</f>
        <v>5.3276505061268</v>
      </c>
      <c r="F25" s="9">
        <v>1877</v>
      </c>
    </row>
    <row r="26" s="224" customFormat="1" ht="18.95" customHeight="1" spans="1:6">
      <c r="A26" s="329" t="s">
        <v>69</v>
      </c>
      <c r="B26" s="9"/>
      <c r="C26" s="9"/>
      <c r="D26" s="237"/>
      <c r="E26" s="237"/>
      <c r="F26" s="360" t="s">
        <v>70</v>
      </c>
    </row>
    <row r="27" s="224" customFormat="1" ht="18.95" customHeight="1" spans="1:6">
      <c r="A27" s="329" t="s">
        <v>71</v>
      </c>
      <c r="B27" s="9">
        <v>1796</v>
      </c>
      <c r="C27" s="9">
        <v>1796</v>
      </c>
      <c r="D27" s="237">
        <f t="shared" si="3"/>
        <v>100</v>
      </c>
      <c r="E27" s="237">
        <f t="shared" si="4"/>
        <v>-1.8042646254784</v>
      </c>
      <c r="F27" s="9">
        <v>1829</v>
      </c>
    </row>
    <row r="28" s="224" customFormat="1" spans="1:6">
      <c r="A28" s="331" t="s">
        <v>72</v>
      </c>
      <c r="B28" s="9"/>
      <c r="C28" s="9"/>
      <c r="D28" s="237"/>
      <c r="E28" s="237"/>
      <c r="F28" s="360" t="s">
        <v>70</v>
      </c>
    </row>
    <row r="29" s="224" customFormat="1" ht="18.95" customHeight="1" spans="1:6">
      <c r="A29" s="332" t="s">
        <v>73</v>
      </c>
      <c r="B29" s="253">
        <f>SUM(B6:B28)</f>
        <v>415012</v>
      </c>
      <c r="C29" s="253">
        <f>SUM(C6:C28)</f>
        <v>420752</v>
      </c>
      <c r="D29" s="245">
        <f t="shared" si="3"/>
        <v>101.383092537083</v>
      </c>
      <c r="E29" s="245">
        <f t="shared" si="4"/>
        <v>-15.1184301573756</v>
      </c>
      <c r="F29" s="256">
        <v>495693</v>
      </c>
    </row>
    <row r="30" s="224" customFormat="1" ht="18.95" customHeight="1" spans="1:6">
      <c r="A30" s="247" t="s">
        <v>74</v>
      </c>
      <c r="B30" s="253">
        <f>SUM(B31:B35)</f>
        <v>273262</v>
      </c>
      <c r="C30" s="253">
        <f>SUM(C31:C35)</f>
        <v>275512</v>
      </c>
      <c r="D30" s="245">
        <f t="shared" si="3"/>
        <v>100.82338561527</v>
      </c>
      <c r="E30" s="245">
        <f t="shared" si="4"/>
        <v>-0.680247585607735</v>
      </c>
      <c r="F30" s="256">
        <v>277399</v>
      </c>
    </row>
    <row r="31" s="224" customFormat="1" ht="18.95" customHeight="1" spans="1:6">
      <c r="A31" s="248" t="s">
        <v>75</v>
      </c>
      <c r="B31" s="9">
        <v>265000</v>
      </c>
      <c r="C31" s="9">
        <v>270112</v>
      </c>
      <c r="D31" s="237">
        <f t="shared" si="3"/>
        <v>101.929056603774</v>
      </c>
      <c r="E31" s="237">
        <f t="shared" si="4"/>
        <v>2.88530759473903</v>
      </c>
      <c r="F31" s="9">
        <v>262537</v>
      </c>
    </row>
    <row r="32" s="224" customFormat="1" ht="18.95" customHeight="1" spans="1:6">
      <c r="A32" s="248" t="s">
        <v>76</v>
      </c>
      <c r="B32" s="9"/>
      <c r="C32" s="9"/>
      <c r="D32" s="237"/>
      <c r="E32" s="237"/>
      <c r="F32" s="9"/>
    </row>
    <row r="33" s="224" customFormat="1" ht="18.95" customHeight="1" spans="1:6">
      <c r="A33" s="248" t="s">
        <v>77</v>
      </c>
      <c r="B33" s="9"/>
      <c r="C33" s="9"/>
      <c r="D33" s="237"/>
      <c r="E33" s="237"/>
      <c r="F33" s="9"/>
    </row>
    <row r="34" s="224" customFormat="1" ht="18.95" customHeight="1" spans="1:6">
      <c r="A34" s="248" t="s">
        <v>78</v>
      </c>
      <c r="B34" s="9">
        <v>2862</v>
      </c>
      <c r="C34" s="9"/>
      <c r="D34" s="237"/>
      <c r="E34" s="237"/>
      <c r="F34" s="9">
        <v>2862</v>
      </c>
    </row>
    <row r="35" s="224" customFormat="1" ht="18.95" customHeight="1" spans="1:6">
      <c r="A35" s="248" t="s">
        <v>79</v>
      </c>
      <c r="B35" s="9">
        <v>5400</v>
      </c>
      <c r="C35" s="9">
        <v>5400</v>
      </c>
      <c r="D35" s="237">
        <f t="shared" ref="D35:D37" si="5">C35/B35*100</f>
        <v>100</v>
      </c>
      <c r="E35" s="237">
        <f t="shared" ref="E35:E37" si="6">(C35-F35)/F35*100</f>
        <v>-55</v>
      </c>
      <c r="F35" s="9">
        <v>12000</v>
      </c>
    </row>
    <row r="36" s="224" customFormat="1" ht="18.95" customHeight="1" spans="1:6">
      <c r="A36" s="249" t="s">
        <v>80</v>
      </c>
      <c r="B36" s="7">
        <v>35000</v>
      </c>
      <c r="C36" s="7">
        <v>44967</v>
      </c>
      <c r="D36" s="245">
        <f t="shared" si="5"/>
        <v>128.477142857143</v>
      </c>
      <c r="E36" s="245">
        <f t="shared" si="6"/>
        <v>171.894707186277</v>
      </c>
      <c r="F36" s="7">
        <v>16538.387402</v>
      </c>
    </row>
    <row r="37" s="224" customFormat="1" ht="18.95" customHeight="1" spans="1:6">
      <c r="A37" s="250" t="s">
        <v>81</v>
      </c>
      <c r="B37" s="253">
        <f>B36+B30+B29</f>
        <v>723274</v>
      </c>
      <c r="C37" s="253">
        <f>C36+C30+C29</f>
        <v>741231</v>
      </c>
      <c r="D37" s="245">
        <f t="shared" si="5"/>
        <v>102.482738215393</v>
      </c>
      <c r="E37" s="245">
        <f t="shared" si="6"/>
        <v>-6.12937244743596</v>
      </c>
      <c r="F37" s="256">
        <v>789630.387402</v>
      </c>
    </row>
    <row r="38" spans="1:5">
      <c r="A38" s="333"/>
      <c r="B38" s="321"/>
      <c r="C38" s="307"/>
      <c r="D38" s="307"/>
      <c r="E38" s="307"/>
    </row>
    <row r="39" spans="1:5">
      <c r="A39" s="333"/>
      <c r="B39" s="321"/>
      <c r="C39" s="307"/>
      <c r="D39" s="307"/>
      <c r="E39" s="307"/>
    </row>
    <row r="40" spans="1:5">
      <c r="A40" s="333"/>
      <c r="B40" s="321"/>
      <c r="C40" s="307"/>
      <c r="D40" s="307"/>
      <c r="E40" s="307"/>
    </row>
    <row r="41" spans="1:5">
      <c r="A41" s="333"/>
      <c r="B41" s="321"/>
      <c r="C41" s="307"/>
      <c r="D41" s="307"/>
      <c r="E41" s="307"/>
    </row>
    <row r="42" spans="1:5">
      <c r="A42" s="333"/>
      <c r="B42" s="321"/>
      <c r="C42" s="307"/>
      <c r="D42" s="307"/>
      <c r="E42" s="307"/>
    </row>
    <row r="43" spans="1:5">
      <c r="A43" s="333"/>
      <c r="B43" s="321"/>
      <c r="C43" s="307"/>
      <c r="D43" s="307"/>
      <c r="E43" s="307"/>
    </row>
    <row r="44" spans="1:5">
      <c r="A44" s="333"/>
      <c r="B44" s="321"/>
      <c r="C44" s="307"/>
      <c r="D44" s="307"/>
      <c r="E44" s="307"/>
    </row>
    <row r="45" spans="1:5">
      <c r="A45" s="333"/>
      <c r="B45" s="321"/>
      <c r="C45" s="307"/>
      <c r="D45" s="307"/>
      <c r="E45" s="307"/>
    </row>
    <row r="46" spans="1:5">
      <c r="A46" s="333"/>
      <c r="B46" s="321"/>
      <c r="C46" s="307"/>
      <c r="D46" s="307"/>
      <c r="E46" s="307"/>
    </row>
    <row r="47" spans="1:5">
      <c r="A47" s="333"/>
      <c r="B47" s="321"/>
      <c r="C47" s="307"/>
      <c r="D47" s="307"/>
      <c r="E47" s="307"/>
    </row>
    <row r="48" spans="1:5">
      <c r="A48" s="333"/>
      <c r="B48" s="321"/>
      <c r="C48" s="307"/>
      <c r="D48" s="307"/>
      <c r="E48" s="307"/>
    </row>
    <row r="49" spans="1:5">
      <c r="A49" s="333"/>
      <c r="B49" s="321"/>
      <c r="C49" s="307"/>
      <c r="D49" s="307"/>
      <c r="E49" s="307"/>
    </row>
    <row r="50" spans="1:5">
      <c r="A50" s="333"/>
      <c r="B50" s="321"/>
      <c r="C50" s="307"/>
      <c r="D50" s="307"/>
      <c r="E50" s="307"/>
    </row>
    <row r="51" spans="1:5">
      <c r="A51" s="333"/>
      <c r="B51" s="321"/>
      <c r="C51" s="307"/>
      <c r="D51" s="307"/>
      <c r="E51" s="307"/>
    </row>
    <row r="52" spans="1:5">
      <c r="A52" s="333"/>
      <c r="B52" s="321"/>
      <c r="C52" s="307"/>
      <c r="D52" s="307"/>
      <c r="E52" s="307"/>
    </row>
    <row r="53" spans="1:5">
      <c r="A53" s="333"/>
      <c r="B53" s="321"/>
      <c r="C53" s="307"/>
      <c r="D53" s="307"/>
      <c r="E53" s="307"/>
    </row>
    <row r="54" spans="1:5">
      <c r="A54" s="333"/>
      <c r="B54" s="321"/>
      <c r="C54" s="307"/>
      <c r="D54" s="307"/>
      <c r="E54" s="307"/>
    </row>
    <row r="55" spans="1:5">
      <c r="A55" s="333"/>
      <c r="B55" s="321"/>
      <c r="C55" s="307"/>
      <c r="D55" s="307"/>
      <c r="E55" s="307"/>
    </row>
    <row r="56" spans="1:5">
      <c r="A56" s="333"/>
      <c r="B56" s="321"/>
      <c r="C56" s="307"/>
      <c r="D56" s="307"/>
      <c r="E56" s="307"/>
    </row>
    <row r="57" spans="1:5">
      <c r="A57" s="333"/>
      <c r="B57" s="321"/>
      <c r="C57" s="307"/>
      <c r="D57" s="307"/>
      <c r="E57" s="307"/>
    </row>
    <row r="58" spans="1:5">
      <c r="A58" s="333"/>
      <c r="B58" s="321"/>
      <c r="C58" s="307"/>
      <c r="D58" s="307"/>
      <c r="E58" s="307"/>
    </row>
    <row r="59" spans="1:5">
      <c r="A59" s="333"/>
      <c r="B59" s="321"/>
      <c r="C59" s="307"/>
      <c r="D59" s="307"/>
      <c r="E59" s="307"/>
    </row>
    <row r="60" spans="1:5">
      <c r="A60" s="333"/>
      <c r="B60" s="321"/>
      <c r="C60" s="307"/>
      <c r="D60" s="307"/>
      <c r="E60" s="307"/>
    </row>
    <row r="61" spans="1:5">
      <c r="A61" s="333"/>
      <c r="B61" s="321"/>
      <c r="C61" s="307"/>
      <c r="D61" s="307"/>
      <c r="E61" s="307"/>
    </row>
    <row r="62" spans="1:5">
      <c r="A62" s="333"/>
      <c r="B62" s="321"/>
      <c r="C62" s="307"/>
      <c r="D62" s="307"/>
      <c r="E62" s="307"/>
    </row>
    <row r="63" spans="1:5">
      <c r="A63" s="333"/>
      <c r="B63" s="321"/>
      <c r="C63" s="307"/>
      <c r="D63" s="307"/>
      <c r="E63" s="307"/>
    </row>
    <row r="64" spans="1:5">
      <c r="A64" s="333"/>
      <c r="B64" s="321"/>
      <c r="C64" s="307"/>
      <c r="D64" s="307"/>
      <c r="E64" s="307"/>
    </row>
    <row r="65" spans="1:5">
      <c r="A65" s="333"/>
      <c r="B65" s="321"/>
      <c r="C65" s="307"/>
      <c r="D65" s="307"/>
      <c r="E65" s="307"/>
    </row>
    <row r="66" spans="1:5">
      <c r="A66" s="333"/>
      <c r="B66" s="321"/>
      <c r="C66" s="307"/>
      <c r="D66" s="307"/>
      <c r="E66" s="307"/>
    </row>
    <row r="67" spans="1:5">
      <c r="A67" s="333"/>
      <c r="B67" s="321"/>
      <c r="C67" s="307"/>
      <c r="D67" s="307"/>
      <c r="E67" s="307"/>
    </row>
    <row r="68" spans="1:5">
      <c r="A68" s="333"/>
      <c r="B68" s="321"/>
      <c r="C68" s="307"/>
      <c r="D68" s="307"/>
      <c r="E68" s="307"/>
    </row>
    <row r="69" spans="1:5">
      <c r="A69" s="333"/>
      <c r="B69" s="321"/>
      <c r="C69" s="307"/>
      <c r="D69" s="307"/>
      <c r="E69" s="307"/>
    </row>
    <row r="70" spans="1:5">
      <c r="A70" s="333"/>
      <c r="B70" s="321"/>
      <c r="C70" s="307"/>
      <c r="D70" s="307"/>
      <c r="E70" s="307"/>
    </row>
    <row r="71" spans="1:5">
      <c r="A71" s="333"/>
      <c r="B71" s="321"/>
      <c r="C71" s="307"/>
      <c r="D71" s="307"/>
      <c r="E71" s="307"/>
    </row>
    <row r="72" spans="1:5">
      <c r="A72" s="333"/>
      <c r="B72" s="321"/>
      <c r="C72" s="307"/>
      <c r="D72" s="307"/>
      <c r="E72" s="307"/>
    </row>
    <row r="73" spans="1:5">
      <c r="A73" s="333"/>
      <c r="B73" s="321"/>
      <c r="C73" s="307"/>
      <c r="D73" s="307"/>
      <c r="E73" s="307"/>
    </row>
    <row r="74" spans="1:5">
      <c r="A74" s="333"/>
      <c r="B74" s="321"/>
      <c r="C74" s="307"/>
      <c r="D74" s="307"/>
      <c r="E74" s="307"/>
    </row>
    <row r="75" spans="1:5">
      <c r="A75" s="333"/>
      <c r="B75" s="321"/>
      <c r="C75" s="307"/>
      <c r="D75" s="307"/>
      <c r="E75" s="307"/>
    </row>
    <row r="76" spans="1:5">
      <c r="A76" s="333"/>
      <c r="B76" s="321"/>
      <c r="C76" s="307"/>
      <c r="D76" s="307"/>
      <c r="E76" s="307"/>
    </row>
    <row r="77" spans="1:5">
      <c r="A77" s="333"/>
      <c r="B77" s="321"/>
      <c r="C77" s="307"/>
      <c r="D77" s="307"/>
      <c r="E77" s="307"/>
    </row>
    <row r="78" spans="1:5">
      <c r="A78" s="333"/>
      <c r="B78" s="321"/>
      <c r="C78" s="307"/>
      <c r="D78" s="307"/>
      <c r="E78" s="307"/>
    </row>
    <row r="79" spans="1:5">
      <c r="A79" s="333"/>
      <c r="B79" s="321"/>
      <c r="C79" s="307"/>
      <c r="D79" s="307"/>
      <c r="E79" s="307"/>
    </row>
    <row r="80" spans="1:5">
      <c r="A80" s="333"/>
      <c r="B80" s="321"/>
      <c r="C80" s="307"/>
      <c r="D80" s="307"/>
      <c r="E80" s="307"/>
    </row>
    <row r="81" spans="1:5">
      <c r="A81" s="333"/>
      <c r="B81" s="321"/>
      <c r="C81" s="307"/>
      <c r="D81" s="307"/>
      <c r="E81" s="307"/>
    </row>
    <row r="82" spans="1:5">
      <c r="A82" s="333"/>
      <c r="B82" s="321"/>
      <c r="C82" s="307"/>
      <c r="D82" s="307"/>
      <c r="E82" s="307"/>
    </row>
    <row r="83" spans="1:5">
      <c r="A83" s="333"/>
      <c r="B83" s="321"/>
      <c r="C83" s="307"/>
      <c r="D83" s="307"/>
      <c r="E83" s="307"/>
    </row>
    <row r="84" spans="1:5">
      <c r="A84" s="333"/>
      <c r="B84" s="321"/>
      <c r="C84" s="307"/>
      <c r="D84" s="307"/>
      <c r="E84" s="307"/>
    </row>
    <row r="85" spans="1:5">
      <c r="A85" s="333"/>
      <c r="B85" s="321"/>
      <c r="C85" s="307"/>
      <c r="D85" s="307"/>
      <c r="E85" s="307"/>
    </row>
    <row r="86" spans="1:5">
      <c r="A86" s="333"/>
      <c r="B86" s="321"/>
      <c r="C86" s="307"/>
      <c r="D86" s="307"/>
      <c r="E86" s="307"/>
    </row>
    <row r="87" spans="1:5">
      <c r="A87" s="333"/>
      <c r="B87" s="321"/>
      <c r="C87" s="307"/>
      <c r="D87" s="307"/>
      <c r="E87" s="307"/>
    </row>
    <row r="88" spans="1:5">
      <c r="A88" s="333"/>
      <c r="B88" s="321"/>
      <c r="C88" s="307"/>
      <c r="D88" s="307"/>
      <c r="E88" s="307"/>
    </row>
    <row r="89" spans="1:5">
      <c r="A89" s="333"/>
      <c r="B89" s="321"/>
      <c r="C89" s="307"/>
      <c r="D89" s="307"/>
      <c r="E89" s="307"/>
    </row>
    <row r="90" spans="1:5">
      <c r="A90" s="333"/>
      <c r="B90" s="321"/>
      <c r="C90" s="307"/>
      <c r="D90" s="307"/>
      <c r="E90" s="307"/>
    </row>
    <row r="91" spans="1:5">
      <c r="A91" s="333"/>
      <c r="B91" s="321"/>
      <c r="C91" s="307"/>
      <c r="D91" s="307"/>
      <c r="E91" s="307"/>
    </row>
    <row r="92" spans="1:5">
      <c r="A92" s="333"/>
      <c r="B92" s="321"/>
      <c r="C92" s="307"/>
      <c r="D92" s="307"/>
      <c r="E92" s="307"/>
    </row>
    <row r="93" spans="1:5">
      <c r="A93" s="333"/>
      <c r="B93" s="321"/>
      <c r="C93" s="307"/>
      <c r="D93" s="307"/>
      <c r="E93" s="307"/>
    </row>
    <row r="94" spans="1:5">
      <c r="A94" s="333"/>
      <c r="B94" s="321"/>
      <c r="C94" s="307"/>
      <c r="D94" s="307"/>
      <c r="E94" s="307"/>
    </row>
    <row r="95" spans="1:5">
      <c r="A95" s="333"/>
      <c r="B95" s="321"/>
      <c r="C95" s="307"/>
      <c r="D95" s="307"/>
      <c r="E95" s="307"/>
    </row>
    <row r="96" spans="1:5">
      <c r="A96" s="333"/>
      <c r="B96" s="321"/>
      <c r="C96" s="307"/>
      <c r="D96" s="307"/>
      <c r="E96" s="307"/>
    </row>
    <row r="97" spans="1:5">
      <c r="A97" s="333"/>
      <c r="B97" s="321"/>
      <c r="C97" s="307"/>
      <c r="D97" s="307"/>
      <c r="E97" s="307"/>
    </row>
    <row r="98" spans="1:5">
      <c r="A98" s="333"/>
      <c r="B98" s="321"/>
      <c r="C98" s="307"/>
      <c r="D98" s="307"/>
      <c r="E98" s="307"/>
    </row>
    <row r="99" spans="1:5">
      <c r="A99" s="333"/>
      <c r="B99" s="321"/>
      <c r="C99" s="307"/>
      <c r="D99" s="307"/>
      <c r="E99" s="307"/>
    </row>
    <row r="100" spans="1:5">
      <c r="A100" s="333"/>
      <c r="B100" s="321"/>
      <c r="C100" s="307"/>
      <c r="D100" s="307"/>
      <c r="E100" s="307"/>
    </row>
    <row r="101" spans="1:5">
      <c r="A101" s="333"/>
      <c r="B101" s="321"/>
      <c r="C101" s="307"/>
      <c r="D101" s="307"/>
      <c r="E101" s="307"/>
    </row>
    <row r="102" spans="1:5">
      <c r="A102" s="333"/>
      <c r="B102" s="321"/>
      <c r="C102" s="307"/>
      <c r="D102" s="307"/>
      <c r="E102" s="307"/>
    </row>
    <row r="103" spans="2:5">
      <c r="B103" s="321"/>
      <c r="C103" s="307"/>
      <c r="D103" s="307"/>
      <c r="E103" s="307"/>
    </row>
    <row r="104" spans="2:5">
      <c r="B104" s="321"/>
      <c r="C104" s="307"/>
      <c r="D104" s="307"/>
      <c r="E104" s="307"/>
    </row>
    <row r="105" spans="2:5">
      <c r="B105" s="321"/>
      <c r="C105" s="307"/>
      <c r="D105" s="307"/>
      <c r="E105" s="307"/>
    </row>
    <row r="106" spans="2:5">
      <c r="B106" s="321"/>
      <c r="C106" s="307"/>
      <c r="D106" s="307"/>
      <c r="E106" s="307"/>
    </row>
    <row r="107" spans="2:5">
      <c r="B107" s="321"/>
      <c r="C107" s="307"/>
      <c r="D107" s="307"/>
      <c r="E107" s="307"/>
    </row>
    <row r="108" spans="2:5">
      <c r="B108" s="321"/>
      <c r="C108" s="307"/>
      <c r="D108" s="307"/>
      <c r="E108" s="307"/>
    </row>
    <row r="109" spans="2:5">
      <c r="B109" s="321"/>
      <c r="C109" s="307"/>
      <c r="D109" s="307"/>
      <c r="E109" s="307"/>
    </row>
    <row r="110" spans="2:5">
      <c r="B110" s="321"/>
      <c r="C110" s="307"/>
      <c r="D110" s="307"/>
      <c r="E110" s="307"/>
    </row>
    <row r="111" spans="2:5">
      <c r="B111" s="321"/>
      <c r="C111" s="307"/>
      <c r="D111" s="307"/>
      <c r="E111" s="307"/>
    </row>
    <row r="112" spans="2:5">
      <c r="B112" s="321"/>
      <c r="C112" s="307"/>
      <c r="D112" s="307"/>
      <c r="E112" s="307"/>
    </row>
    <row r="113" spans="2:5">
      <c r="B113" s="321"/>
      <c r="C113" s="307"/>
      <c r="D113" s="307"/>
      <c r="E113" s="307"/>
    </row>
    <row r="114" spans="2:5">
      <c r="B114" s="321"/>
      <c r="C114" s="307"/>
      <c r="D114" s="307"/>
      <c r="E114" s="307"/>
    </row>
    <row r="115" spans="2:5">
      <c r="B115" s="321"/>
      <c r="C115" s="307"/>
      <c r="D115" s="307"/>
      <c r="E115" s="307"/>
    </row>
    <row r="116" spans="2:5">
      <c r="B116" s="321"/>
      <c r="C116" s="307"/>
      <c r="D116" s="307"/>
      <c r="E116" s="307"/>
    </row>
    <row r="117" spans="2:5">
      <c r="B117" s="321"/>
      <c r="C117" s="307"/>
      <c r="D117" s="307"/>
      <c r="E117" s="307"/>
    </row>
    <row r="118" spans="2:5">
      <c r="B118" s="321"/>
      <c r="C118" s="307"/>
      <c r="D118" s="307"/>
      <c r="E118" s="307"/>
    </row>
    <row r="119" spans="2:5">
      <c r="B119" s="321"/>
      <c r="C119" s="307"/>
      <c r="D119" s="307"/>
      <c r="E119" s="307"/>
    </row>
    <row r="120" spans="2:5">
      <c r="B120" s="321"/>
      <c r="C120" s="307"/>
      <c r="D120" s="307"/>
      <c r="E120" s="307"/>
    </row>
    <row r="121" spans="2:5">
      <c r="B121" s="321"/>
      <c r="C121" s="307"/>
      <c r="D121" s="307"/>
      <c r="E121" s="307"/>
    </row>
    <row r="122" spans="2:5">
      <c r="B122" s="321"/>
      <c r="C122" s="307"/>
      <c r="D122" s="307"/>
      <c r="E122" s="307"/>
    </row>
    <row r="123" spans="2:5">
      <c r="B123" s="321"/>
      <c r="C123" s="307"/>
      <c r="D123" s="307"/>
      <c r="E123" s="307"/>
    </row>
    <row r="124" spans="2:5">
      <c r="B124" s="321"/>
      <c r="C124" s="307"/>
      <c r="D124" s="307"/>
      <c r="E124" s="307"/>
    </row>
    <row r="125" spans="2:5">
      <c r="B125" s="321"/>
      <c r="C125" s="307"/>
      <c r="D125" s="307"/>
      <c r="E125" s="307"/>
    </row>
    <row r="126" spans="2:5">
      <c r="B126" s="321"/>
      <c r="C126" s="307"/>
      <c r="D126" s="307"/>
      <c r="E126" s="307"/>
    </row>
    <row r="127" spans="2:5">
      <c r="B127" s="321"/>
      <c r="C127" s="307"/>
      <c r="D127" s="307"/>
      <c r="E127" s="307"/>
    </row>
    <row r="128" spans="2:5">
      <c r="B128" s="321"/>
      <c r="C128" s="307"/>
      <c r="D128" s="307"/>
      <c r="E128" s="307"/>
    </row>
    <row r="129" spans="2:5">
      <c r="B129" s="321"/>
      <c r="C129" s="307"/>
      <c r="D129" s="307"/>
      <c r="E129" s="307"/>
    </row>
    <row r="130" spans="2:5">
      <c r="B130" s="321"/>
      <c r="C130" s="307"/>
      <c r="D130" s="307"/>
      <c r="E130" s="307"/>
    </row>
    <row r="131" spans="2:5">
      <c r="B131" s="321"/>
      <c r="C131" s="307"/>
      <c r="D131" s="307"/>
      <c r="E131" s="307"/>
    </row>
    <row r="132" spans="2:5">
      <c r="B132" s="321"/>
      <c r="C132" s="307"/>
      <c r="D132" s="307"/>
      <c r="E132" s="307"/>
    </row>
    <row r="133" spans="2:5">
      <c r="B133" s="321"/>
      <c r="C133" s="307"/>
      <c r="D133" s="307"/>
      <c r="E133" s="307"/>
    </row>
    <row r="134" spans="2:5">
      <c r="B134" s="321"/>
      <c r="C134" s="307"/>
      <c r="D134" s="307"/>
      <c r="E134" s="307"/>
    </row>
    <row r="135" spans="2:5">
      <c r="B135" s="321"/>
      <c r="C135" s="307"/>
      <c r="D135" s="307"/>
      <c r="E135" s="307"/>
    </row>
    <row r="136" spans="2:5">
      <c r="B136" s="321"/>
      <c r="C136" s="307"/>
      <c r="D136" s="307"/>
      <c r="E136" s="307"/>
    </row>
    <row r="137" spans="2:5">
      <c r="B137" s="321"/>
      <c r="C137" s="307"/>
      <c r="D137" s="307"/>
      <c r="E137" s="307"/>
    </row>
    <row r="138" spans="2:5">
      <c r="B138" s="321"/>
      <c r="C138" s="307"/>
      <c r="D138" s="307"/>
      <c r="E138" s="307"/>
    </row>
    <row r="139" spans="2:5">
      <c r="B139" s="321"/>
      <c r="C139" s="307"/>
      <c r="D139" s="307"/>
      <c r="E139" s="307"/>
    </row>
    <row r="140" spans="2:5">
      <c r="B140" s="321"/>
      <c r="C140" s="307"/>
      <c r="D140" s="307"/>
      <c r="E140" s="307"/>
    </row>
    <row r="141" spans="2:5">
      <c r="B141" s="321"/>
      <c r="C141" s="307"/>
      <c r="D141" s="307"/>
      <c r="E141" s="307"/>
    </row>
    <row r="142" spans="2:5">
      <c r="B142" s="321"/>
      <c r="C142" s="307"/>
      <c r="D142" s="307"/>
      <c r="E142" s="307"/>
    </row>
    <row r="143" spans="2:5">
      <c r="B143" s="321"/>
      <c r="C143" s="307"/>
      <c r="D143" s="307"/>
      <c r="E143" s="307"/>
    </row>
    <row r="144" spans="2:5">
      <c r="B144" s="321"/>
      <c r="C144" s="307"/>
      <c r="D144" s="307"/>
      <c r="E144" s="307"/>
    </row>
    <row r="145" spans="2:5">
      <c r="B145" s="321"/>
      <c r="C145" s="307"/>
      <c r="D145" s="307"/>
      <c r="E145" s="307"/>
    </row>
    <row r="146" spans="2:5">
      <c r="B146" s="321"/>
      <c r="C146" s="307"/>
      <c r="D146" s="307"/>
      <c r="E146" s="307"/>
    </row>
    <row r="147" spans="2:5">
      <c r="B147" s="321"/>
      <c r="C147" s="307"/>
      <c r="D147" s="307"/>
      <c r="E147" s="307"/>
    </row>
    <row r="148" spans="2:5">
      <c r="B148" s="321"/>
      <c r="C148" s="307"/>
      <c r="D148" s="307"/>
      <c r="E148" s="307"/>
    </row>
    <row r="149" spans="2:5">
      <c r="B149" s="321"/>
      <c r="C149" s="307"/>
      <c r="D149" s="307"/>
      <c r="E149" s="307"/>
    </row>
    <row r="150" spans="2:5">
      <c r="B150" s="321"/>
      <c r="C150" s="307"/>
      <c r="D150" s="307"/>
      <c r="E150" s="307"/>
    </row>
    <row r="151" spans="2:5">
      <c r="B151" s="321"/>
      <c r="C151" s="307"/>
      <c r="D151" s="307"/>
      <c r="E151" s="307"/>
    </row>
    <row r="152" spans="2:5">
      <c r="B152" s="321"/>
      <c r="C152" s="307"/>
      <c r="D152" s="307"/>
      <c r="E152" s="307"/>
    </row>
    <row r="153" spans="2:5">
      <c r="B153" s="321"/>
      <c r="C153" s="307"/>
      <c r="D153" s="307"/>
      <c r="E153" s="307"/>
    </row>
    <row r="154" spans="2:5">
      <c r="B154" s="321"/>
      <c r="C154" s="307"/>
      <c r="D154" s="307"/>
      <c r="E154" s="307"/>
    </row>
    <row r="155" spans="2:5">
      <c r="B155" s="321"/>
      <c r="C155" s="307"/>
      <c r="D155" s="307"/>
      <c r="E155" s="307"/>
    </row>
    <row r="156" spans="2:5">
      <c r="B156" s="321"/>
      <c r="C156" s="307"/>
      <c r="D156" s="307"/>
      <c r="E156" s="307"/>
    </row>
    <row r="157" spans="2:5">
      <c r="B157" s="321"/>
      <c r="C157" s="307"/>
      <c r="D157" s="307"/>
      <c r="E157" s="307"/>
    </row>
    <row r="158" spans="2:5">
      <c r="B158" s="321"/>
      <c r="C158" s="307"/>
      <c r="D158" s="307"/>
      <c r="E158" s="307"/>
    </row>
    <row r="159" spans="2:5">
      <c r="B159" s="321"/>
      <c r="C159" s="307"/>
      <c r="D159" s="307"/>
      <c r="E159" s="307"/>
    </row>
    <row r="160" spans="2:5">
      <c r="B160" s="321"/>
      <c r="C160" s="307"/>
      <c r="D160" s="307"/>
      <c r="E160" s="307"/>
    </row>
    <row r="161" spans="2:5">
      <c r="B161" s="321"/>
      <c r="C161" s="307"/>
      <c r="D161" s="307"/>
      <c r="E161" s="307"/>
    </row>
    <row r="162" spans="2:5">
      <c r="B162" s="321"/>
      <c r="C162" s="307"/>
      <c r="D162" s="307"/>
      <c r="E162" s="307"/>
    </row>
    <row r="163" spans="2:5">
      <c r="B163" s="321"/>
      <c r="C163" s="307"/>
      <c r="D163" s="307"/>
      <c r="E163" s="307"/>
    </row>
    <row r="164" spans="2:5">
      <c r="B164" s="321"/>
      <c r="C164" s="307"/>
      <c r="D164" s="307"/>
      <c r="E164" s="307"/>
    </row>
    <row r="165" spans="2:5">
      <c r="B165" s="321"/>
      <c r="C165" s="307"/>
      <c r="D165" s="307"/>
      <c r="E165" s="307"/>
    </row>
    <row r="166" spans="2:5">
      <c r="B166" s="321"/>
      <c r="C166" s="307"/>
      <c r="D166" s="307"/>
      <c r="E166" s="307"/>
    </row>
    <row r="167" spans="2:5">
      <c r="B167" s="321"/>
      <c r="C167" s="307"/>
      <c r="D167" s="307"/>
      <c r="E167" s="307"/>
    </row>
    <row r="168" spans="2:5">
      <c r="B168" s="321"/>
      <c r="C168" s="307"/>
      <c r="D168" s="307"/>
      <c r="E168" s="307"/>
    </row>
    <row r="169" spans="2:5">
      <c r="B169" s="321"/>
      <c r="C169" s="307"/>
      <c r="D169" s="307"/>
      <c r="E169" s="307"/>
    </row>
    <row r="170" spans="2:5">
      <c r="B170" s="321"/>
      <c r="C170" s="307"/>
      <c r="D170" s="307"/>
      <c r="E170" s="307"/>
    </row>
    <row r="171" spans="2:5">
      <c r="B171" s="321"/>
      <c r="C171" s="307"/>
      <c r="D171" s="307"/>
      <c r="E171" s="307"/>
    </row>
    <row r="172" spans="2:5">
      <c r="B172" s="321"/>
      <c r="C172" s="307"/>
      <c r="D172" s="307"/>
      <c r="E172" s="307"/>
    </row>
    <row r="173" spans="2:5">
      <c r="B173" s="321"/>
      <c r="C173" s="307"/>
      <c r="D173" s="307"/>
      <c r="E173" s="307"/>
    </row>
    <row r="174" spans="2:5">
      <c r="B174" s="321"/>
      <c r="C174" s="307"/>
      <c r="D174" s="307"/>
      <c r="E174" s="307"/>
    </row>
    <row r="175" spans="2:5">
      <c r="B175" s="321"/>
      <c r="C175" s="307"/>
      <c r="D175" s="307"/>
      <c r="E175" s="307"/>
    </row>
    <row r="176" spans="2:5">
      <c r="B176" s="321"/>
      <c r="C176" s="307"/>
      <c r="D176" s="307"/>
      <c r="E176" s="307"/>
    </row>
    <row r="177" spans="2:5">
      <c r="B177" s="321"/>
      <c r="C177" s="307"/>
      <c r="D177" s="307"/>
      <c r="E177" s="307"/>
    </row>
    <row r="178" spans="2:5">
      <c r="B178" s="321"/>
      <c r="C178" s="307"/>
      <c r="D178" s="307"/>
      <c r="E178" s="307"/>
    </row>
    <row r="179" spans="2:5">
      <c r="B179" s="321"/>
      <c r="C179" s="307"/>
      <c r="D179" s="307"/>
      <c r="E179" s="307"/>
    </row>
    <row r="180" spans="2:5">
      <c r="B180" s="321"/>
      <c r="C180" s="307"/>
      <c r="D180" s="307"/>
      <c r="E180" s="307"/>
    </row>
    <row r="181" spans="2:5">
      <c r="B181" s="321"/>
      <c r="C181" s="307"/>
      <c r="D181" s="307"/>
      <c r="E181" s="307"/>
    </row>
    <row r="182" spans="2:5">
      <c r="B182" s="321"/>
      <c r="C182" s="307"/>
      <c r="D182" s="307"/>
      <c r="E182" s="307"/>
    </row>
    <row r="183" spans="2:5">
      <c r="B183" s="321"/>
      <c r="C183" s="307"/>
      <c r="D183" s="307"/>
      <c r="E183" s="307"/>
    </row>
    <row r="184" spans="2:5">
      <c r="B184" s="321"/>
      <c r="C184" s="307"/>
      <c r="D184" s="307"/>
      <c r="E184" s="307"/>
    </row>
    <row r="185" spans="2:5">
      <c r="B185" s="321"/>
      <c r="C185" s="307"/>
      <c r="D185" s="307"/>
      <c r="E185" s="307"/>
    </row>
    <row r="186" spans="2:5">
      <c r="B186" s="321"/>
      <c r="C186" s="307"/>
      <c r="D186" s="307"/>
      <c r="E186" s="307"/>
    </row>
    <row r="187" spans="2:5">
      <c r="B187" s="321"/>
      <c r="C187" s="307"/>
      <c r="D187" s="307"/>
      <c r="E187" s="307"/>
    </row>
    <row r="188" spans="2:5">
      <c r="B188" s="321"/>
      <c r="C188" s="307"/>
      <c r="D188" s="307"/>
      <c r="E188" s="307"/>
    </row>
    <row r="189" spans="2:5">
      <c r="B189" s="321"/>
      <c r="C189" s="307"/>
      <c r="D189" s="307"/>
      <c r="E189" s="307"/>
    </row>
    <row r="190" spans="2:5">
      <c r="B190" s="321"/>
      <c r="C190" s="307"/>
      <c r="D190" s="307"/>
      <c r="E190" s="307"/>
    </row>
    <row r="191" spans="2:5">
      <c r="B191" s="321"/>
      <c r="C191" s="307"/>
      <c r="D191" s="307"/>
      <c r="E191" s="307"/>
    </row>
    <row r="192" spans="2:5">
      <c r="B192" s="321"/>
      <c r="C192" s="307"/>
      <c r="D192" s="307"/>
      <c r="E192" s="307"/>
    </row>
    <row r="193" spans="2:5">
      <c r="B193" s="321"/>
      <c r="C193" s="307"/>
      <c r="D193" s="307"/>
      <c r="E193" s="307"/>
    </row>
    <row r="194" spans="2:5">
      <c r="B194" s="321"/>
      <c r="C194" s="307"/>
      <c r="D194" s="307"/>
      <c r="E194" s="307"/>
    </row>
    <row r="195" spans="2:5">
      <c r="B195" s="321"/>
      <c r="C195" s="307"/>
      <c r="D195" s="307"/>
      <c r="E195" s="307"/>
    </row>
    <row r="196" spans="2:5">
      <c r="B196" s="321"/>
      <c r="C196" s="307"/>
      <c r="D196" s="307"/>
      <c r="E196" s="307"/>
    </row>
    <row r="197" spans="2:5">
      <c r="B197" s="321"/>
      <c r="C197" s="307"/>
      <c r="D197" s="307"/>
      <c r="E197" s="307"/>
    </row>
    <row r="198" spans="2:5">
      <c r="B198" s="321"/>
      <c r="C198" s="307"/>
      <c r="D198" s="307"/>
      <c r="E198" s="307"/>
    </row>
    <row r="199" spans="2:5">
      <c r="B199" s="321"/>
      <c r="C199" s="307"/>
      <c r="D199" s="307"/>
      <c r="E199" s="307"/>
    </row>
    <row r="200" spans="2:5">
      <c r="B200" s="321"/>
      <c r="C200" s="307"/>
      <c r="D200" s="307"/>
      <c r="E200" s="307"/>
    </row>
    <row r="201" spans="2:5">
      <c r="B201" s="321"/>
      <c r="C201" s="307"/>
      <c r="D201" s="307"/>
      <c r="E201" s="307"/>
    </row>
    <row r="202" spans="2:5">
      <c r="B202" s="321"/>
      <c r="C202" s="307"/>
      <c r="D202" s="307"/>
      <c r="E202" s="307"/>
    </row>
    <row r="203" spans="2:5">
      <c r="B203" s="321"/>
      <c r="C203" s="307"/>
      <c r="D203" s="307"/>
      <c r="E203" s="307"/>
    </row>
    <row r="204" spans="2:5">
      <c r="B204" s="321"/>
      <c r="C204" s="307"/>
      <c r="D204" s="307"/>
      <c r="E204" s="307"/>
    </row>
    <row r="205" spans="2:5">
      <c r="B205" s="321"/>
      <c r="C205" s="307"/>
      <c r="D205" s="307"/>
      <c r="E205" s="307"/>
    </row>
    <row r="206" spans="2:5">
      <c r="B206" s="321"/>
      <c r="C206" s="307"/>
      <c r="D206" s="307"/>
      <c r="E206" s="307"/>
    </row>
    <row r="207" spans="2:5">
      <c r="B207" s="321"/>
      <c r="C207" s="307"/>
      <c r="D207" s="307"/>
      <c r="E207" s="307"/>
    </row>
    <row r="208" spans="2:5">
      <c r="B208" s="321"/>
      <c r="C208" s="307"/>
      <c r="D208" s="307"/>
      <c r="E208" s="307"/>
    </row>
    <row r="209" spans="2:5">
      <c r="B209" s="321"/>
      <c r="C209" s="307"/>
      <c r="D209" s="307"/>
      <c r="E209" s="307"/>
    </row>
    <row r="210" spans="2:5">
      <c r="B210" s="321"/>
      <c r="C210" s="307"/>
      <c r="D210" s="307"/>
      <c r="E210" s="307"/>
    </row>
    <row r="211" spans="2:5">
      <c r="B211" s="321"/>
      <c r="C211" s="307"/>
      <c r="D211" s="307"/>
      <c r="E211" s="307"/>
    </row>
    <row r="212" spans="2:5">
      <c r="B212" s="321"/>
      <c r="C212" s="307"/>
      <c r="D212" s="307"/>
      <c r="E212" s="307"/>
    </row>
    <row r="213" spans="2:5">
      <c r="B213" s="321"/>
      <c r="C213" s="307"/>
      <c r="D213" s="307"/>
      <c r="E213" s="307"/>
    </row>
    <row r="214" spans="2:5">
      <c r="B214" s="321"/>
      <c r="C214" s="307"/>
      <c r="D214" s="307"/>
      <c r="E214" s="307"/>
    </row>
    <row r="215" spans="2:5">
      <c r="B215" s="321"/>
      <c r="C215" s="307"/>
      <c r="D215" s="307"/>
      <c r="E215" s="307"/>
    </row>
    <row r="216" spans="2:5">
      <c r="B216" s="321"/>
      <c r="C216" s="307"/>
      <c r="D216" s="307"/>
      <c r="E216" s="307"/>
    </row>
    <row r="217" spans="2:5">
      <c r="B217" s="321"/>
      <c r="C217" s="307"/>
      <c r="D217" s="307"/>
      <c r="E217" s="307"/>
    </row>
    <row r="218" spans="2:5">
      <c r="B218" s="321"/>
      <c r="C218" s="307"/>
      <c r="D218" s="307"/>
      <c r="E218" s="307"/>
    </row>
    <row r="219" spans="2:5">
      <c r="B219" s="321"/>
      <c r="C219" s="307"/>
      <c r="D219" s="307"/>
      <c r="E219" s="307"/>
    </row>
    <row r="220" spans="2:5">
      <c r="B220" s="321"/>
      <c r="C220" s="307"/>
      <c r="D220" s="307"/>
      <c r="E220" s="307"/>
    </row>
  </sheetData>
  <mergeCells count="5">
    <mergeCell ref="A2:F2"/>
    <mergeCell ref="C4:E4"/>
    <mergeCell ref="A4:A5"/>
    <mergeCell ref="B4:B5"/>
    <mergeCell ref="F4:F5"/>
  </mergeCells>
  <pageMargins left="0.984027777777778" right="0.786805555555556" top="0.751388888888889" bottom="0.751388888888889" header="0.298611111111111" footer="0.298611111111111"/>
  <pageSetup paperSize="9" orientation="portrait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1332"/>
  <sheetViews>
    <sheetView showZeros="0" workbookViewId="0">
      <selection activeCell="A13" sqref="A13"/>
    </sheetView>
  </sheetViews>
  <sheetFormatPr defaultColWidth="12.125" defaultRowHeight="17.1" customHeight="1" outlineLevelCol="2"/>
  <cols>
    <col min="1" max="1" width="9.875" style="27" customWidth="1"/>
    <col min="2" max="2" width="43.375" style="27" customWidth="1"/>
    <col min="3" max="3" width="21" style="306" customWidth="1"/>
    <col min="4" max="256" width="12.125" style="27" customWidth="1"/>
    <col min="257" max="16384" width="12.125" style="27"/>
  </cols>
  <sheetData>
    <row r="1" s="27" customFormat="1" ht="33.95" customHeight="1" spans="1:3">
      <c r="A1" s="293" t="s">
        <v>86</v>
      </c>
      <c r="B1" s="307"/>
      <c r="C1" s="308"/>
    </row>
    <row r="2" s="27" customFormat="1" ht="54.95" customHeight="1" spans="1:3">
      <c r="A2" s="294" t="s">
        <v>87</v>
      </c>
      <c r="B2" s="294"/>
      <c r="C2" s="294"/>
    </row>
    <row r="3" s="27" customFormat="1" ht="20.1" customHeight="1" spans="1:3">
      <c r="A3" s="309" t="s">
        <v>2</v>
      </c>
      <c r="B3" s="309"/>
      <c r="C3" s="310"/>
    </row>
    <row r="4" s="304" customFormat="1" ht="17.25" customHeight="1" spans="1:3">
      <c r="A4" s="297" t="s">
        <v>88</v>
      </c>
      <c r="B4" s="297" t="s">
        <v>89</v>
      </c>
      <c r="C4" s="297" t="s">
        <v>90</v>
      </c>
    </row>
    <row r="5" s="305" customFormat="1" customHeight="1" spans="1:3">
      <c r="A5" s="311"/>
      <c r="B5" s="297" t="s">
        <v>91</v>
      </c>
      <c r="C5" s="312">
        <v>420752</v>
      </c>
    </row>
    <row r="6" s="304" customFormat="1" customHeight="1" spans="1:3">
      <c r="A6" s="301">
        <v>201</v>
      </c>
      <c r="B6" s="302" t="s">
        <v>92</v>
      </c>
      <c r="C6" s="303">
        <f>C7+C19+C28+C38+C49+C60+C71+C79+C88+C101+C110+C121+C133+C140+C148+C154+C161+C168+C175+C182+C189+C197+C203+C209+C216+C231+C238+C244</f>
        <v>54782</v>
      </c>
    </row>
    <row r="7" s="304" customFormat="1" customHeight="1" spans="1:3">
      <c r="A7" s="301">
        <v>20101</v>
      </c>
      <c r="B7" s="302" t="s">
        <v>93</v>
      </c>
      <c r="C7" s="303">
        <f>SUM(C8:C18)</f>
        <v>1140</v>
      </c>
    </row>
    <row r="8" s="304" customFormat="1" customHeight="1" spans="1:3">
      <c r="A8" s="301">
        <v>2010101</v>
      </c>
      <c r="B8" s="301" t="s">
        <v>94</v>
      </c>
      <c r="C8" s="303">
        <v>982</v>
      </c>
    </row>
    <row r="9" s="304" customFormat="1" hidden="1" customHeight="1" spans="1:3">
      <c r="A9" s="301">
        <v>2010102</v>
      </c>
      <c r="B9" s="301" t="s">
        <v>95</v>
      </c>
      <c r="C9" s="303"/>
    </row>
    <row r="10" s="304" customFormat="1" hidden="1" customHeight="1" spans="1:3">
      <c r="A10" s="301">
        <v>2010103</v>
      </c>
      <c r="B10" s="301" t="s">
        <v>96</v>
      </c>
      <c r="C10" s="303"/>
    </row>
    <row r="11" s="304" customFormat="1" customHeight="1" spans="1:3">
      <c r="A11" s="301">
        <v>2010104</v>
      </c>
      <c r="B11" s="301" t="s">
        <v>97</v>
      </c>
      <c r="C11" s="303">
        <v>30</v>
      </c>
    </row>
    <row r="12" s="304" customFormat="1" hidden="1" customHeight="1" spans="1:3">
      <c r="A12" s="301">
        <v>2010105</v>
      </c>
      <c r="B12" s="301" t="s">
        <v>98</v>
      </c>
      <c r="C12" s="303"/>
    </row>
    <row r="13" s="304" customFormat="1" customHeight="1" spans="1:3">
      <c r="A13" s="301">
        <v>2010106</v>
      </c>
      <c r="B13" s="301" t="s">
        <v>99</v>
      </c>
      <c r="C13" s="303">
        <v>19</v>
      </c>
    </row>
    <row r="14" s="304" customFormat="1" customHeight="1" spans="1:3">
      <c r="A14" s="301">
        <v>2010107</v>
      </c>
      <c r="B14" s="301" t="s">
        <v>100</v>
      </c>
      <c r="C14" s="303">
        <v>8</v>
      </c>
    </row>
    <row r="15" s="304" customFormat="1" customHeight="1" spans="1:3">
      <c r="A15" s="301">
        <v>2010108</v>
      </c>
      <c r="B15" s="301" t="s">
        <v>101</v>
      </c>
      <c r="C15" s="303">
        <v>61</v>
      </c>
    </row>
    <row r="16" s="304" customFormat="1" hidden="1" customHeight="1" spans="1:3">
      <c r="A16" s="301">
        <v>2010109</v>
      </c>
      <c r="B16" s="301" t="s">
        <v>102</v>
      </c>
      <c r="C16" s="303"/>
    </row>
    <row r="17" s="304" customFormat="1" customHeight="1" spans="1:3">
      <c r="A17" s="301">
        <v>2010150</v>
      </c>
      <c r="B17" s="301" t="s">
        <v>103</v>
      </c>
      <c r="C17" s="303">
        <v>40</v>
      </c>
    </row>
    <row r="18" s="304" customFormat="1" hidden="1" customHeight="1" spans="1:3">
      <c r="A18" s="301">
        <v>2010199</v>
      </c>
      <c r="B18" s="301" t="s">
        <v>104</v>
      </c>
      <c r="C18" s="303"/>
    </row>
    <row r="19" s="304" customFormat="1" customHeight="1" spans="1:3">
      <c r="A19" s="301">
        <v>20102</v>
      </c>
      <c r="B19" s="302" t="s">
        <v>105</v>
      </c>
      <c r="C19" s="303">
        <f>SUM(C20:C27)</f>
        <v>826</v>
      </c>
    </row>
    <row r="20" s="304" customFormat="1" customHeight="1" spans="1:3">
      <c r="A20" s="301">
        <v>2010201</v>
      </c>
      <c r="B20" s="301" t="s">
        <v>94</v>
      </c>
      <c r="C20" s="303">
        <v>798</v>
      </c>
    </row>
    <row r="21" s="304" customFormat="1" hidden="1" customHeight="1" spans="1:3">
      <c r="A21" s="301">
        <v>2010202</v>
      </c>
      <c r="B21" s="301" t="s">
        <v>95</v>
      </c>
      <c r="C21" s="303"/>
    </row>
    <row r="22" s="304" customFormat="1" hidden="1" customHeight="1" spans="1:3">
      <c r="A22" s="301">
        <v>2010203</v>
      </c>
      <c r="B22" s="301" t="s">
        <v>96</v>
      </c>
      <c r="C22" s="303"/>
    </row>
    <row r="23" s="304" customFormat="1" hidden="1" customHeight="1" spans="1:3">
      <c r="A23" s="301">
        <v>2010204</v>
      </c>
      <c r="B23" s="301" t="s">
        <v>106</v>
      </c>
      <c r="C23" s="303"/>
    </row>
    <row r="24" s="304" customFormat="1" hidden="1" customHeight="1" spans="1:3">
      <c r="A24" s="301">
        <v>2010205</v>
      </c>
      <c r="B24" s="301" t="s">
        <v>107</v>
      </c>
      <c r="C24" s="303"/>
    </row>
    <row r="25" s="304" customFormat="1" hidden="1" customHeight="1" spans="1:3">
      <c r="A25" s="301">
        <v>2010206</v>
      </c>
      <c r="B25" s="301" t="s">
        <v>108</v>
      </c>
      <c r="C25" s="303"/>
    </row>
    <row r="26" s="304" customFormat="1" customHeight="1" spans="1:3">
      <c r="A26" s="301">
        <v>2010250</v>
      </c>
      <c r="B26" s="301" t="s">
        <v>103</v>
      </c>
      <c r="C26" s="303">
        <v>28</v>
      </c>
    </row>
    <row r="27" s="304" customFormat="1" hidden="1" customHeight="1" spans="1:3">
      <c r="A27" s="301">
        <v>2010299</v>
      </c>
      <c r="B27" s="301" t="s">
        <v>109</v>
      </c>
      <c r="C27" s="303"/>
    </row>
    <row r="28" s="304" customFormat="1" customHeight="1" spans="1:3">
      <c r="A28" s="301">
        <v>20103</v>
      </c>
      <c r="B28" s="302" t="s">
        <v>110</v>
      </c>
      <c r="C28" s="303">
        <f>SUM(C29:C37)</f>
        <v>25563</v>
      </c>
    </row>
    <row r="29" s="304" customFormat="1" customHeight="1" spans="1:3">
      <c r="A29" s="301">
        <v>2010301</v>
      </c>
      <c r="B29" s="301" t="s">
        <v>94</v>
      </c>
      <c r="C29" s="303">
        <v>15286</v>
      </c>
    </row>
    <row r="30" s="304" customFormat="1" hidden="1" customHeight="1" spans="1:3">
      <c r="A30" s="301">
        <v>2010302</v>
      </c>
      <c r="B30" s="301" t="s">
        <v>95</v>
      </c>
      <c r="C30" s="303"/>
    </row>
    <row r="31" s="304" customFormat="1" hidden="1" customHeight="1" spans="1:3">
      <c r="A31" s="301">
        <v>2010303</v>
      </c>
      <c r="B31" s="301" t="s">
        <v>96</v>
      </c>
      <c r="C31" s="303"/>
    </row>
    <row r="32" s="304" customFormat="1" hidden="1" customHeight="1" spans="1:3">
      <c r="A32" s="301">
        <v>2010304</v>
      </c>
      <c r="B32" s="301" t="s">
        <v>111</v>
      </c>
      <c r="C32" s="303"/>
    </row>
    <row r="33" s="304" customFormat="1" customHeight="1" spans="1:3">
      <c r="A33" s="301">
        <v>2010305</v>
      </c>
      <c r="B33" s="301" t="s">
        <v>112</v>
      </c>
      <c r="C33" s="303">
        <v>32</v>
      </c>
    </row>
    <row r="34" s="304" customFormat="1" hidden="1" customHeight="1" spans="1:3">
      <c r="A34" s="301">
        <v>2010306</v>
      </c>
      <c r="B34" s="301" t="s">
        <v>113</v>
      </c>
      <c r="C34" s="303"/>
    </row>
    <row r="35" s="304" customFormat="1" customHeight="1" spans="1:3">
      <c r="A35" s="301">
        <v>2010309</v>
      </c>
      <c r="B35" s="301" t="s">
        <v>114</v>
      </c>
      <c r="C35" s="303">
        <v>16</v>
      </c>
    </row>
    <row r="36" s="304" customFormat="1" customHeight="1" spans="1:3">
      <c r="A36" s="301">
        <v>2010350</v>
      </c>
      <c r="B36" s="301" t="s">
        <v>103</v>
      </c>
      <c r="C36" s="303">
        <v>10229</v>
      </c>
    </row>
    <row r="37" s="304" customFormat="1" hidden="1" customHeight="1" spans="1:3">
      <c r="A37" s="301">
        <v>2010399</v>
      </c>
      <c r="B37" s="301" t="s">
        <v>115</v>
      </c>
      <c r="C37" s="303"/>
    </row>
    <row r="38" s="304" customFormat="1" customHeight="1" spans="1:3">
      <c r="A38" s="301">
        <v>20104</v>
      </c>
      <c r="B38" s="302" t="s">
        <v>116</v>
      </c>
      <c r="C38" s="303">
        <f>SUM(C39:C48)</f>
        <v>1726</v>
      </c>
    </row>
    <row r="39" s="304" customFormat="1" customHeight="1" spans="1:3">
      <c r="A39" s="301">
        <v>2010401</v>
      </c>
      <c r="B39" s="301" t="s">
        <v>94</v>
      </c>
      <c r="C39" s="303">
        <v>916</v>
      </c>
    </row>
    <row r="40" s="304" customFormat="1" customHeight="1" spans="1:3">
      <c r="A40" s="301">
        <v>2010402</v>
      </c>
      <c r="B40" s="301" t="s">
        <v>95</v>
      </c>
      <c r="C40" s="303">
        <v>9</v>
      </c>
    </row>
    <row r="41" s="304" customFormat="1" hidden="1" customHeight="1" spans="1:3">
      <c r="A41" s="301">
        <v>2010403</v>
      </c>
      <c r="B41" s="301" t="s">
        <v>96</v>
      </c>
      <c r="C41" s="303"/>
    </row>
    <row r="42" s="304" customFormat="1" customHeight="1" spans="1:3">
      <c r="A42" s="301">
        <v>2010404</v>
      </c>
      <c r="B42" s="301" t="s">
        <v>117</v>
      </c>
      <c r="C42" s="303">
        <v>26</v>
      </c>
    </row>
    <row r="43" s="304" customFormat="1" customHeight="1" spans="1:3">
      <c r="A43" s="301">
        <v>2010405</v>
      </c>
      <c r="B43" s="301" t="s">
        <v>118</v>
      </c>
      <c r="C43" s="303">
        <v>6</v>
      </c>
    </row>
    <row r="44" s="304" customFormat="1" hidden="1" customHeight="1" spans="1:3">
      <c r="A44" s="301">
        <v>2010406</v>
      </c>
      <c r="B44" s="301" t="s">
        <v>119</v>
      </c>
      <c r="C44" s="303"/>
    </row>
    <row r="45" s="304" customFormat="1" hidden="1" customHeight="1" spans="1:3">
      <c r="A45" s="301">
        <v>2010407</v>
      </c>
      <c r="B45" s="301" t="s">
        <v>120</v>
      </c>
      <c r="C45" s="303"/>
    </row>
    <row r="46" s="304" customFormat="1" customHeight="1" spans="1:3">
      <c r="A46" s="301">
        <v>2010408</v>
      </c>
      <c r="B46" s="301" t="s">
        <v>121</v>
      </c>
      <c r="C46" s="303">
        <v>2</v>
      </c>
    </row>
    <row r="47" s="304" customFormat="1" customHeight="1" spans="1:3">
      <c r="A47" s="301">
        <v>2010450</v>
      </c>
      <c r="B47" s="301" t="s">
        <v>103</v>
      </c>
      <c r="C47" s="303">
        <v>394</v>
      </c>
    </row>
    <row r="48" s="304" customFormat="1" customHeight="1" spans="1:3">
      <c r="A48" s="301">
        <v>2010499</v>
      </c>
      <c r="B48" s="301" t="s">
        <v>122</v>
      </c>
      <c r="C48" s="303">
        <v>373</v>
      </c>
    </row>
    <row r="49" s="304" customFormat="1" customHeight="1" spans="1:3">
      <c r="A49" s="301">
        <v>20105</v>
      </c>
      <c r="B49" s="302" t="s">
        <v>123</v>
      </c>
      <c r="C49" s="303">
        <f>SUM(C50:C59)</f>
        <v>893</v>
      </c>
    </row>
    <row r="50" s="304" customFormat="1" customHeight="1" spans="1:3">
      <c r="A50" s="301">
        <v>2010501</v>
      </c>
      <c r="B50" s="301" t="s">
        <v>94</v>
      </c>
      <c r="C50" s="303">
        <v>302</v>
      </c>
    </row>
    <row r="51" s="304" customFormat="1" hidden="1" customHeight="1" spans="1:3">
      <c r="A51" s="301">
        <v>2010502</v>
      </c>
      <c r="B51" s="301" t="s">
        <v>95</v>
      </c>
      <c r="C51" s="303"/>
    </row>
    <row r="52" s="304" customFormat="1" hidden="1" customHeight="1" spans="1:3">
      <c r="A52" s="301">
        <v>2010503</v>
      </c>
      <c r="B52" s="301" t="s">
        <v>96</v>
      </c>
      <c r="C52" s="303"/>
    </row>
    <row r="53" s="304" customFormat="1" hidden="1" customHeight="1" spans="1:3">
      <c r="A53" s="301">
        <v>2010504</v>
      </c>
      <c r="B53" s="301" t="s">
        <v>124</v>
      </c>
      <c r="C53" s="303"/>
    </row>
    <row r="54" s="304" customFormat="1" hidden="1" customHeight="1" spans="1:3">
      <c r="A54" s="301">
        <v>2010505</v>
      </c>
      <c r="B54" s="301" t="s">
        <v>125</v>
      </c>
      <c r="C54" s="303"/>
    </row>
    <row r="55" s="304" customFormat="1" hidden="1" customHeight="1" spans="1:3">
      <c r="A55" s="301">
        <v>2010506</v>
      </c>
      <c r="B55" s="301" t="s">
        <v>126</v>
      </c>
      <c r="C55" s="303"/>
    </row>
    <row r="56" s="304" customFormat="1" customHeight="1" spans="1:3">
      <c r="A56" s="301">
        <v>2010507</v>
      </c>
      <c r="B56" s="301" t="s">
        <v>127</v>
      </c>
      <c r="C56" s="303">
        <v>29</v>
      </c>
    </row>
    <row r="57" s="304" customFormat="1" customHeight="1" spans="1:3">
      <c r="A57" s="301">
        <v>2010508</v>
      </c>
      <c r="B57" s="301" t="s">
        <v>128</v>
      </c>
      <c r="C57" s="303">
        <v>83</v>
      </c>
    </row>
    <row r="58" s="304" customFormat="1" customHeight="1" spans="1:3">
      <c r="A58" s="301">
        <v>2010550</v>
      </c>
      <c r="B58" s="301" t="s">
        <v>103</v>
      </c>
      <c r="C58" s="303">
        <v>164</v>
      </c>
    </row>
    <row r="59" s="304" customFormat="1" customHeight="1" spans="1:3">
      <c r="A59" s="301">
        <v>2010599</v>
      </c>
      <c r="B59" s="301" t="s">
        <v>129</v>
      </c>
      <c r="C59" s="303">
        <v>315</v>
      </c>
    </row>
    <row r="60" s="304" customFormat="1" customHeight="1" spans="1:3">
      <c r="A60" s="301">
        <v>20106</v>
      </c>
      <c r="B60" s="302" t="s">
        <v>130</v>
      </c>
      <c r="C60" s="303">
        <f>SUM(C61:C70)</f>
        <v>1405</v>
      </c>
    </row>
    <row r="61" s="304" customFormat="1" customHeight="1" spans="1:3">
      <c r="A61" s="301">
        <v>2010601</v>
      </c>
      <c r="B61" s="301" t="s">
        <v>94</v>
      </c>
      <c r="C61" s="303">
        <v>1019</v>
      </c>
    </row>
    <row r="62" s="304" customFormat="1" hidden="1" customHeight="1" spans="1:3">
      <c r="A62" s="301">
        <v>2010602</v>
      </c>
      <c r="B62" s="301" t="s">
        <v>95</v>
      </c>
      <c r="C62" s="303"/>
    </row>
    <row r="63" s="304" customFormat="1" hidden="1" customHeight="1" spans="1:3">
      <c r="A63" s="301">
        <v>2010603</v>
      </c>
      <c r="B63" s="301" t="s">
        <v>96</v>
      </c>
      <c r="C63" s="303"/>
    </row>
    <row r="64" s="304" customFormat="1" hidden="1" customHeight="1" spans="1:3">
      <c r="A64" s="301">
        <v>2010604</v>
      </c>
      <c r="B64" s="301" t="s">
        <v>131</v>
      </c>
      <c r="C64" s="303"/>
    </row>
    <row r="65" s="304" customFormat="1" hidden="1" customHeight="1" spans="1:3">
      <c r="A65" s="301">
        <v>2010605</v>
      </c>
      <c r="B65" s="301" t="s">
        <v>132</v>
      </c>
      <c r="C65" s="303"/>
    </row>
    <row r="66" s="304" customFormat="1" hidden="1" customHeight="1" spans="1:3">
      <c r="A66" s="301">
        <v>2010606</v>
      </c>
      <c r="B66" s="301" t="s">
        <v>133</v>
      </c>
      <c r="C66" s="303"/>
    </row>
    <row r="67" s="304" customFormat="1" hidden="1" customHeight="1" spans="1:3">
      <c r="A67" s="301">
        <v>2010607</v>
      </c>
      <c r="B67" s="301" t="s">
        <v>134</v>
      </c>
      <c r="C67" s="303"/>
    </row>
    <row r="68" s="304" customFormat="1" hidden="1" customHeight="1" spans="1:3">
      <c r="A68" s="301">
        <v>2010608</v>
      </c>
      <c r="B68" s="301" t="s">
        <v>135</v>
      </c>
      <c r="C68" s="303"/>
    </row>
    <row r="69" s="304" customFormat="1" customHeight="1" spans="1:3">
      <c r="A69" s="301">
        <v>2010650</v>
      </c>
      <c r="B69" s="301" t="s">
        <v>103</v>
      </c>
      <c r="C69" s="303">
        <v>386</v>
      </c>
    </row>
    <row r="70" s="304" customFormat="1" hidden="1" customHeight="1" spans="1:3">
      <c r="A70" s="301">
        <v>2010699</v>
      </c>
      <c r="B70" s="301" t="s">
        <v>136</v>
      </c>
      <c r="C70" s="303"/>
    </row>
    <row r="71" s="304" customFormat="1" customHeight="1" spans="1:3">
      <c r="A71" s="301">
        <v>20107</v>
      </c>
      <c r="B71" s="302" t="s">
        <v>137</v>
      </c>
      <c r="C71" s="303">
        <f>SUM(C72:C78)</f>
        <v>6650</v>
      </c>
    </row>
    <row r="72" s="304" customFormat="1" customHeight="1" spans="1:3">
      <c r="A72" s="301">
        <v>2010701</v>
      </c>
      <c r="B72" s="301" t="s">
        <v>94</v>
      </c>
      <c r="C72" s="303">
        <v>6050</v>
      </c>
    </row>
    <row r="73" s="304" customFormat="1" hidden="1" customHeight="1" spans="1:3">
      <c r="A73" s="301">
        <v>2010702</v>
      </c>
      <c r="B73" s="301" t="s">
        <v>95</v>
      </c>
      <c r="C73" s="303"/>
    </row>
    <row r="74" s="304" customFormat="1" hidden="1" customHeight="1" spans="1:3">
      <c r="A74" s="301">
        <v>2010703</v>
      </c>
      <c r="B74" s="301" t="s">
        <v>96</v>
      </c>
      <c r="C74" s="303"/>
    </row>
    <row r="75" s="304" customFormat="1" hidden="1" customHeight="1" spans="1:3">
      <c r="A75" s="301">
        <v>2010709</v>
      </c>
      <c r="B75" s="301" t="s">
        <v>134</v>
      </c>
      <c r="C75" s="303"/>
    </row>
    <row r="76" s="304" customFormat="1" customHeight="1" spans="1:3">
      <c r="A76" s="301">
        <v>2010710</v>
      </c>
      <c r="B76" s="301" t="s">
        <v>138</v>
      </c>
      <c r="C76" s="303">
        <v>600</v>
      </c>
    </row>
    <row r="77" s="304" customFormat="1" hidden="1" customHeight="1" spans="1:3">
      <c r="A77" s="301">
        <v>2010750</v>
      </c>
      <c r="B77" s="301" t="s">
        <v>103</v>
      </c>
      <c r="C77" s="303"/>
    </row>
    <row r="78" s="304" customFormat="1" hidden="1" customHeight="1" spans="1:3">
      <c r="A78" s="301">
        <v>2010799</v>
      </c>
      <c r="B78" s="301" t="s">
        <v>139</v>
      </c>
      <c r="C78" s="303"/>
    </row>
    <row r="79" s="304" customFormat="1" customHeight="1" spans="1:3">
      <c r="A79" s="301">
        <v>20108</v>
      </c>
      <c r="B79" s="302" t="s">
        <v>140</v>
      </c>
      <c r="C79" s="303">
        <f>SUM(C80:C87)</f>
        <v>444</v>
      </c>
    </row>
    <row r="80" s="304" customFormat="1" customHeight="1" spans="1:3">
      <c r="A80" s="301">
        <v>2010801</v>
      </c>
      <c r="B80" s="301" t="s">
        <v>94</v>
      </c>
      <c r="C80" s="303">
        <v>310</v>
      </c>
    </row>
    <row r="81" s="304" customFormat="1" hidden="1" customHeight="1" spans="1:3">
      <c r="A81" s="301">
        <v>2010802</v>
      </c>
      <c r="B81" s="301" t="s">
        <v>95</v>
      </c>
      <c r="C81" s="303"/>
    </row>
    <row r="82" s="304" customFormat="1" hidden="1" customHeight="1" spans="1:3">
      <c r="A82" s="301">
        <v>2010803</v>
      </c>
      <c r="B82" s="301" t="s">
        <v>96</v>
      </c>
      <c r="C82" s="303"/>
    </row>
    <row r="83" s="304" customFormat="1" hidden="1" customHeight="1" spans="1:3">
      <c r="A83" s="301">
        <v>2010804</v>
      </c>
      <c r="B83" s="301" t="s">
        <v>141</v>
      </c>
      <c r="C83" s="303"/>
    </row>
    <row r="84" s="304" customFormat="1" hidden="1" customHeight="1" spans="1:3">
      <c r="A84" s="301">
        <v>2010805</v>
      </c>
      <c r="B84" s="301" t="s">
        <v>142</v>
      </c>
      <c r="C84" s="303"/>
    </row>
    <row r="85" s="304" customFormat="1" hidden="1" customHeight="1" spans="1:3">
      <c r="A85" s="301">
        <v>2010806</v>
      </c>
      <c r="B85" s="301" t="s">
        <v>134</v>
      </c>
      <c r="C85" s="303"/>
    </row>
    <row r="86" s="304" customFormat="1" customHeight="1" spans="1:3">
      <c r="A86" s="301">
        <v>2010850</v>
      </c>
      <c r="B86" s="301" t="s">
        <v>103</v>
      </c>
      <c r="C86" s="303">
        <v>134</v>
      </c>
    </row>
    <row r="87" s="304" customFormat="1" hidden="1" customHeight="1" spans="1:3">
      <c r="A87" s="301">
        <v>2010899</v>
      </c>
      <c r="B87" s="301" t="s">
        <v>143</v>
      </c>
      <c r="C87" s="303"/>
    </row>
    <row r="88" s="304" customFormat="1" hidden="1" customHeight="1" spans="1:3">
      <c r="A88" s="301">
        <v>20109</v>
      </c>
      <c r="B88" s="302" t="s">
        <v>144</v>
      </c>
      <c r="C88" s="303">
        <f>SUM(C89:C100)</f>
        <v>0</v>
      </c>
    </row>
    <row r="89" s="304" customFormat="1" hidden="1" customHeight="1" spans="1:3">
      <c r="A89" s="301">
        <v>2010901</v>
      </c>
      <c r="B89" s="301" t="s">
        <v>94</v>
      </c>
      <c r="C89" s="303"/>
    </row>
    <row r="90" s="304" customFormat="1" hidden="1" customHeight="1" spans="1:3">
      <c r="A90" s="301">
        <v>2010902</v>
      </c>
      <c r="B90" s="301" t="s">
        <v>95</v>
      </c>
      <c r="C90" s="303"/>
    </row>
    <row r="91" s="304" customFormat="1" hidden="1" customHeight="1" spans="1:3">
      <c r="A91" s="301">
        <v>2010903</v>
      </c>
      <c r="B91" s="301" t="s">
        <v>96</v>
      </c>
      <c r="C91" s="303"/>
    </row>
    <row r="92" s="304" customFormat="1" hidden="1" customHeight="1" spans="1:3">
      <c r="A92" s="301">
        <v>2010905</v>
      </c>
      <c r="B92" s="301" t="s">
        <v>145</v>
      </c>
      <c r="C92" s="303"/>
    </row>
    <row r="93" s="304" customFormat="1" hidden="1" customHeight="1" spans="1:3">
      <c r="A93" s="301">
        <v>2010907</v>
      </c>
      <c r="B93" s="301" t="s">
        <v>146</v>
      </c>
      <c r="C93" s="303"/>
    </row>
    <row r="94" s="304" customFormat="1" hidden="1" customHeight="1" spans="1:3">
      <c r="A94" s="301">
        <v>2010908</v>
      </c>
      <c r="B94" s="301" t="s">
        <v>134</v>
      </c>
      <c r="C94" s="303"/>
    </row>
    <row r="95" s="304" customFormat="1" hidden="1" customHeight="1" spans="1:3">
      <c r="A95" s="301">
        <v>2010909</v>
      </c>
      <c r="B95" s="301" t="s">
        <v>147</v>
      </c>
      <c r="C95" s="303"/>
    </row>
    <row r="96" s="304" customFormat="1" hidden="1" customHeight="1" spans="1:3">
      <c r="A96" s="301">
        <v>2010910</v>
      </c>
      <c r="B96" s="301" t="s">
        <v>148</v>
      </c>
      <c r="C96" s="303"/>
    </row>
    <row r="97" s="304" customFormat="1" hidden="1" customHeight="1" spans="1:3">
      <c r="A97" s="301">
        <v>2010911</v>
      </c>
      <c r="B97" s="301" t="s">
        <v>149</v>
      </c>
      <c r="C97" s="303"/>
    </row>
    <row r="98" s="304" customFormat="1" hidden="1" customHeight="1" spans="1:3">
      <c r="A98" s="301">
        <v>2010912</v>
      </c>
      <c r="B98" s="301" t="s">
        <v>150</v>
      </c>
      <c r="C98" s="303"/>
    </row>
    <row r="99" s="304" customFormat="1" hidden="1" customHeight="1" spans="1:3">
      <c r="A99" s="301">
        <v>2010950</v>
      </c>
      <c r="B99" s="301" t="s">
        <v>103</v>
      </c>
      <c r="C99" s="303"/>
    </row>
    <row r="100" s="304" customFormat="1" hidden="1" customHeight="1" spans="1:3">
      <c r="A100" s="301">
        <v>2010999</v>
      </c>
      <c r="B100" s="301" t="s">
        <v>151</v>
      </c>
      <c r="C100" s="303"/>
    </row>
    <row r="101" s="304" customFormat="1" customHeight="1" spans="1:3">
      <c r="A101" s="301">
        <v>20111</v>
      </c>
      <c r="B101" s="302" t="s">
        <v>152</v>
      </c>
      <c r="C101" s="303">
        <f>SUM(C102:C109)</f>
        <v>2377</v>
      </c>
    </row>
    <row r="102" s="304" customFormat="1" customHeight="1" spans="1:3">
      <c r="A102" s="301">
        <v>2011101</v>
      </c>
      <c r="B102" s="301" t="s">
        <v>94</v>
      </c>
      <c r="C102" s="303">
        <v>2319</v>
      </c>
    </row>
    <row r="103" s="304" customFormat="1" hidden="1" customHeight="1" spans="1:3">
      <c r="A103" s="301">
        <v>2011102</v>
      </c>
      <c r="B103" s="301" t="s">
        <v>95</v>
      </c>
      <c r="C103" s="303"/>
    </row>
    <row r="104" s="304" customFormat="1" hidden="1" customHeight="1" spans="1:3">
      <c r="A104" s="301">
        <v>2011103</v>
      </c>
      <c r="B104" s="301" t="s">
        <v>96</v>
      </c>
      <c r="C104" s="303"/>
    </row>
    <row r="105" s="304" customFormat="1" hidden="1" customHeight="1" spans="1:3">
      <c r="A105" s="301">
        <v>2011104</v>
      </c>
      <c r="B105" s="301" t="s">
        <v>153</v>
      </c>
      <c r="C105" s="303"/>
    </row>
    <row r="106" s="304" customFormat="1" hidden="1" customHeight="1" spans="1:3">
      <c r="A106" s="301">
        <v>2011105</v>
      </c>
      <c r="B106" s="301" t="s">
        <v>154</v>
      </c>
      <c r="C106" s="303"/>
    </row>
    <row r="107" s="304" customFormat="1" hidden="1" customHeight="1" spans="1:3">
      <c r="A107" s="301">
        <v>2011106</v>
      </c>
      <c r="B107" s="301" t="s">
        <v>155</v>
      </c>
      <c r="C107" s="303"/>
    </row>
    <row r="108" s="304" customFormat="1" customHeight="1" spans="1:3">
      <c r="A108" s="301">
        <v>2011150</v>
      </c>
      <c r="B108" s="301" t="s">
        <v>103</v>
      </c>
      <c r="C108" s="303">
        <v>35</v>
      </c>
    </row>
    <row r="109" s="304" customFormat="1" customHeight="1" spans="1:3">
      <c r="A109" s="301">
        <v>2011199</v>
      </c>
      <c r="B109" s="301" t="s">
        <v>156</v>
      </c>
      <c r="C109" s="303">
        <v>23</v>
      </c>
    </row>
    <row r="110" s="304" customFormat="1" customHeight="1" spans="1:3">
      <c r="A110" s="301">
        <v>20113</v>
      </c>
      <c r="B110" s="302" t="s">
        <v>157</v>
      </c>
      <c r="C110" s="303">
        <f>SUM(C111:C120)</f>
        <v>1000</v>
      </c>
    </row>
    <row r="111" s="304" customFormat="1" customHeight="1" spans="1:3">
      <c r="A111" s="301">
        <v>2011301</v>
      </c>
      <c r="B111" s="301" t="s">
        <v>94</v>
      </c>
      <c r="C111" s="303">
        <v>831</v>
      </c>
    </row>
    <row r="112" s="304" customFormat="1" hidden="1" customHeight="1" spans="1:3">
      <c r="A112" s="301">
        <v>2011302</v>
      </c>
      <c r="B112" s="301" t="s">
        <v>95</v>
      </c>
      <c r="C112" s="303"/>
    </row>
    <row r="113" s="304" customFormat="1" hidden="1" customHeight="1" spans="1:3">
      <c r="A113" s="301">
        <v>2011303</v>
      </c>
      <c r="B113" s="301" t="s">
        <v>96</v>
      </c>
      <c r="C113" s="303"/>
    </row>
    <row r="114" s="304" customFormat="1" hidden="1" customHeight="1" spans="1:3">
      <c r="A114" s="301">
        <v>2011304</v>
      </c>
      <c r="B114" s="301" t="s">
        <v>158</v>
      </c>
      <c r="C114" s="303"/>
    </row>
    <row r="115" s="304" customFormat="1" hidden="1" customHeight="1" spans="1:3">
      <c r="A115" s="301">
        <v>2011305</v>
      </c>
      <c r="B115" s="301" t="s">
        <v>159</v>
      </c>
      <c r="C115" s="303"/>
    </row>
    <row r="116" s="304" customFormat="1" hidden="1" customHeight="1" spans="1:3">
      <c r="A116" s="301">
        <v>2011306</v>
      </c>
      <c r="B116" s="301" t="s">
        <v>160</v>
      </c>
      <c r="C116" s="303"/>
    </row>
    <row r="117" s="304" customFormat="1" hidden="1" customHeight="1" spans="1:3">
      <c r="A117" s="301">
        <v>2011307</v>
      </c>
      <c r="B117" s="301" t="s">
        <v>161</v>
      </c>
      <c r="C117" s="303"/>
    </row>
    <row r="118" s="304" customFormat="1" customHeight="1" spans="1:3">
      <c r="A118" s="301">
        <v>2011308</v>
      </c>
      <c r="B118" s="301" t="s">
        <v>162</v>
      </c>
      <c r="C118" s="303">
        <v>23</v>
      </c>
    </row>
    <row r="119" s="304" customFormat="1" customHeight="1" spans="1:3">
      <c r="A119" s="301">
        <v>2011350</v>
      </c>
      <c r="B119" s="301" t="s">
        <v>103</v>
      </c>
      <c r="C119" s="303">
        <v>146</v>
      </c>
    </row>
    <row r="120" s="304" customFormat="1" hidden="1" customHeight="1" spans="1:3">
      <c r="A120" s="301">
        <v>2011399</v>
      </c>
      <c r="B120" s="301" t="s">
        <v>163</v>
      </c>
      <c r="C120" s="303"/>
    </row>
    <row r="121" s="304" customFormat="1" customHeight="1" spans="1:3">
      <c r="A121" s="301">
        <v>20114</v>
      </c>
      <c r="B121" s="302" t="s">
        <v>164</v>
      </c>
      <c r="C121" s="303">
        <f>SUM(C122:C132)</f>
        <v>16</v>
      </c>
    </row>
    <row r="122" s="304" customFormat="1" hidden="1" customHeight="1" spans="1:3">
      <c r="A122" s="301">
        <v>2011401</v>
      </c>
      <c r="B122" s="301" t="s">
        <v>94</v>
      </c>
      <c r="C122" s="303"/>
    </row>
    <row r="123" s="304" customFormat="1" hidden="1" customHeight="1" spans="1:3">
      <c r="A123" s="301">
        <v>2011402</v>
      </c>
      <c r="B123" s="301" t="s">
        <v>95</v>
      </c>
      <c r="C123" s="303"/>
    </row>
    <row r="124" s="304" customFormat="1" hidden="1" customHeight="1" spans="1:3">
      <c r="A124" s="301">
        <v>2011403</v>
      </c>
      <c r="B124" s="301" t="s">
        <v>96</v>
      </c>
      <c r="C124" s="303"/>
    </row>
    <row r="125" s="304" customFormat="1" hidden="1" customHeight="1" spans="1:3">
      <c r="A125" s="301">
        <v>2011404</v>
      </c>
      <c r="B125" s="301" t="s">
        <v>165</v>
      </c>
      <c r="C125" s="303"/>
    </row>
    <row r="126" s="304" customFormat="1" hidden="1" customHeight="1" spans="1:3">
      <c r="A126" s="301">
        <v>2011405</v>
      </c>
      <c r="B126" s="301" t="s">
        <v>166</v>
      </c>
      <c r="C126" s="303"/>
    </row>
    <row r="127" s="304" customFormat="1" hidden="1" customHeight="1" spans="1:3">
      <c r="A127" s="301">
        <v>2011408</v>
      </c>
      <c r="B127" s="301" t="s">
        <v>167</v>
      </c>
      <c r="C127" s="303"/>
    </row>
    <row r="128" s="304" customFormat="1" hidden="1" customHeight="1" spans="1:3">
      <c r="A128" s="301">
        <v>2011409</v>
      </c>
      <c r="B128" s="301" t="s">
        <v>168</v>
      </c>
      <c r="C128" s="303"/>
    </row>
    <row r="129" s="304" customFormat="1" hidden="1" customHeight="1" spans="1:3">
      <c r="A129" s="301">
        <v>2011410</v>
      </c>
      <c r="B129" s="301" t="s">
        <v>169</v>
      </c>
      <c r="C129" s="303"/>
    </row>
    <row r="130" s="304" customFormat="1" hidden="1" customHeight="1" spans="1:3">
      <c r="A130" s="301">
        <v>2011411</v>
      </c>
      <c r="B130" s="301" t="s">
        <v>170</v>
      </c>
      <c r="C130" s="303"/>
    </row>
    <row r="131" s="304" customFormat="1" hidden="1" customHeight="1" spans="1:3">
      <c r="A131" s="301">
        <v>2011450</v>
      </c>
      <c r="B131" s="301" t="s">
        <v>103</v>
      </c>
      <c r="C131" s="303"/>
    </row>
    <row r="132" s="304" customFormat="1" customHeight="1" spans="1:3">
      <c r="A132" s="301">
        <v>2011499</v>
      </c>
      <c r="B132" s="301" t="s">
        <v>171</v>
      </c>
      <c r="C132" s="303">
        <v>16</v>
      </c>
    </row>
    <row r="133" s="304" customFormat="1" customHeight="1" spans="1:3">
      <c r="A133" s="301">
        <v>20123</v>
      </c>
      <c r="B133" s="302" t="s">
        <v>172</v>
      </c>
      <c r="C133" s="303">
        <f>SUM(C134:C139)</f>
        <v>130</v>
      </c>
    </row>
    <row r="134" s="304" customFormat="1" hidden="1" customHeight="1" spans="1:3">
      <c r="A134" s="301">
        <v>2012301</v>
      </c>
      <c r="B134" s="301" t="s">
        <v>94</v>
      </c>
      <c r="C134" s="303"/>
    </row>
    <row r="135" s="304" customFormat="1" hidden="1" customHeight="1" spans="1:3">
      <c r="A135" s="301">
        <v>2012302</v>
      </c>
      <c r="B135" s="301" t="s">
        <v>95</v>
      </c>
      <c r="C135" s="303"/>
    </row>
    <row r="136" s="304" customFormat="1" hidden="1" customHeight="1" spans="1:3">
      <c r="A136" s="301">
        <v>2012303</v>
      </c>
      <c r="B136" s="301" t="s">
        <v>96</v>
      </c>
      <c r="C136" s="303"/>
    </row>
    <row r="137" s="304" customFormat="1" customHeight="1" spans="1:3">
      <c r="A137" s="301">
        <v>2012304</v>
      </c>
      <c r="B137" s="301" t="s">
        <v>173</v>
      </c>
      <c r="C137" s="303">
        <v>14</v>
      </c>
    </row>
    <row r="138" s="304" customFormat="1" hidden="1" customHeight="1" spans="1:3">
      <c r="A138" s="301">
        <v>2012350</v>
      </c>
      <c r="B138" s="301" t="s">
        <v>103</v>
      </c>
      <c r="C138" s="303"/>
    </row>
    <row r="139" s="304" customFormat="1" customHeight="1" spans="1:3">
      <c r="A139" s="301">
        <v>2012399</v>
      </c>
      <c r="B139" s="301" t="s">
        <v>174</v>
      </c>
      <c r="C139" s="303">
        <v>116</v>
      </c>
    </row>
    <row r="140" s="304" customFormat="1" customHeight="1" spans="1:3">
      <c r="A140" s="301">
        <v>20125</v>
      </c>
      <c r="B140" s="302" t="s">
        <v>175</v>
      </c>
      <c r="C140" s="303">
        <f>SUM(C141:C147)</f>
        <v>85</v>
      </c>
    </row>
    <row r="141" s="304" customFormat="1" customHeight="1" spans="1:3">
      <c r="A141" s="301">
        <v>2012501</v>
      </c>
      <c r="B141" s="301" t="s">
        <v>94</v>
      </c>
      <c r="C141" s="303">
        <v>85</v>
      </c>
    </row>
    <row r="142" s="304" customFormat="1" hidden="1" customHeight="1" spans="1:3">
      <c r="A142" s="301">
        <v>2012502</v>
      </c>
      <c r="B142" s="301" t="s">
        <v>95</v>
      </c>
      <c r="C142" s="303"/>
    </row>
    <row r="143" s="304" customFormat="1" hidden="1" customHeight="1" spans="1:3">
      <c r="A143" s="301">
        <v>2012503</v>
      </c>
      <c r="B143" s="301" t="s">
        <v>96</v>
      </c>
      <c r="C143" s="303"/>
    </row>
    <row r="144" s="304" customFormat="1" hidden="1" customHeight="1" spans="1:3">
      <c r="A144" s="301">
        <v>2012504</v>
      </c>
      <c r="B144" s="301" t="s">
        <v>176</v>
      </c>
      <c r="C144" s="303"/>
    </row>
    <row r="145" s="304" customFormat="1" hidden="1" customHeight="1" spans="1:3">
      <c r="A145" s="301">
        <v>2012505</v>
      </c>
      <c r="B145" s="301" t="s">
        <v>177</v>
      </c>
      <c r="C145" s="303"/>
    </row>
    <row r="146" s="304" customFormat="1" hidden="1" customHeight="1" spans="1:3">
      <c r="A146" s="301">
        <v>2012550</v>
      </c>
      <c r="B146" s="301" t="s">
        <v>103</v>
      </c>
      <c r="C146" s="303"/>
    </row>
    <row r="147" s="304" customFormat="1" hidden="1" customHeight="1" spans="1:3">
      <c r="A147" s="301">
        <v>2012599</v>
      </c>
      <c r="B147" s="301" t="s">
        <v>178</v>
      </c>
      <c r="C147" s="303"/>
    </row>
    <row r="148" s="304" customFormat="1" customHeight="1" spans="1:3">
      <c r="A148" s="301">
        <v>20126</v>
      </c>
      <c r="B148" s="302" t="s">
        <v>179</v>
      </c>
      <c r="C148" s="303">
        <f>SUM(C149:C153)</f>
        <v>242</v>
      </c>
    </row>
    <row r="149" s="304" customFormat="1" customHeight="1" spans="1:3">
      <c r="A149" s="301">
        <v>2012601</v>
      </c>
      <c r="B149" s="301" t="s">
        <v>94</v>
      </c>
      <c r="C149" s="303">
        <v>242</v>
      </c>
    </row>
    <row r="150" s="304" customFormat="1" hidden="1" customHeight="1" spans="1:3">
      <c r="A150" s="301">
        <v>2012602</v>
      </c>
      <c r="B150" s="301" t="s">
        <v>95</v>
      </c>
      <c r="C150" s="303"/>
    </row>
    <row r="151" s="304" customFormat="1" hidden="1" customHeight="1" spans="1:3">
      <c r="A151" s="301">
        <v>2012603</v>
      </c>
      <c r="B151" s="301" t="s">
        <v>96</v>
      </c>
      <c r="C151" s="303"/>
    </row>
    <row r="152" s="304" customFormat="1" hidden="1" customHeight="1" spans="1:3">
      <c r="A152" s="301">
        <v>2012604</v>
      </c>
      <c r="B152" s="301" t="s">
        <v>180</v>
      </c>
      <c r="C152" s="303"/>
    </row>
    <row r="153" s="304" customFormat="1" hidden="1" customHeight="1" spans="1:3">
      <c r="A153" s="301">
        <v>2012699</v>
      </c>
      <c r="B153" s="301" t="s">
        <v>181</v>
      </c>
      <c r="C153" s="303"/>
    </row>
    <row r="154" s="304" customFormat="1" customHeight="1" spans="1:3">
      <c r="A154" s="301">
        <v>20128</v>
      </c>
      <c r="B154" s="302" t="s">
        <v>182</v>
      </c>
      <c r="C154" s="303">
        <f>SUM(C155:C160)</f>
        <v>182</v>
      </c>
    </row>
    <row r="155" s="304" customFormat="1" customHeight="1" spans="1:3">
      <c r="A155" s="301">
        <v>2012801</v>
      </c>
      <c r="B155" s="301" t="s">
        <v>94</v>
      </c>
      <c r="C155" s="303">
        <v>173</v>
      </c>
    </row>
    <row r="156" s="304" customFormat="1" hidden="1" customHeight="1" spans="1:3">
      <c r="A156" s="301">
        <v>2012802</v>
      </c>
      <c r="B156" s="301" t="s">
        <v>95</v>
      </c>
      <c r="C156" s="303"/>
    </row>
    <row r="157" s="304" customFormat="1" hidden="1" customHeight="1" spans="1:3">
      <c r="A157" s="301">
        <v>2012803</v>
      </c>
      <c r="B157" s="301" t="s">
        <v>96</v>
      </c>
      <c r="C157" s="303"/>
    </row>
    <row r="158" s="304" customFormat="1" hidden="1" customHeight="1" spans="1:3">
      <c r="A158" s="301">
        <v>2012804</v>
      </c>
      <c r="B158" s="301" t="s">
        <v>108</v>
      </c>
      <c r="C158" s="303"/>
    </row>
    <row r="159" s="304" customFormat="1" hidden="1" customHeight="1" spans="1:3">
      <c r="A159" s="301">
        <v>2012850</v>
      </c>
      <c r="B159" s="301" t="s">
        <v>103</v>
      </c>
      <c r="C159" s="303"/>
    </row>
    <row r="160" s="304" customFormat="1" customHeight="1" spans="1:3">
      <c r="A160" s="301">
        <v>2012899</v>
      </c>
      <c r="B160" s="301" t="s">
        <v>183</v>
      </c>
      <c r="C160" s="303">
        <v>9</v>
      </c>
    </row>
    <row r="161" s="304" customFormat="1" customHeight="1" spans="1:3">
      <c r="A161" s="301">
        <v>20129</v>
      </c>
      <c r="B161" s="302" t="s">
        <v>184</v>
      </c>
      <c r="C161" s="303">
        <f>SUM(C162:C167)</f>
        <v>695</v>
      </c>
    </row>
    <row r="162" s="304" customFormat="1" customHeight="1" spans="1:3">
      <c r="A162" s="301">
        <v>2012901</v>
      </c>
      <c r="B162" s="301" t="s">
        <v>94</v>
      </c>
      <c r="C162" s="303">
        <v>563</v>
      </c>
    </row>
    <row r="163" s="304" customFormat="1" hidden="1" customHeight="1" spans="1:3">
      <c r="A163" s="301">
        <v>2012902</v>
      </c>
      <c r="B163" s="301" t="s">
        <v>95</v>
      </c>
      <c r="C163" s="303"/>
    </row>
    <row r="164" s="304" customFormat="1" hidden="1" customHeight="1" spans="1:3">
      <c r="A164" s="301">
        <v>2012903</v>
      </c>
      <c r="B164" s="301" t="s">
        <v>96</v>
      </c>
      <c r="C164" s="303"/>
    </row>
    <row r="165" s="304" customFormat="1" hidden="1" customHeight="1" spans="1:3">
      <c r="A165" s="301">
        <v>2012906</v>
      </c>
      <c r="B165" s="301" t="s">
        <v>185</v>
      </c>
      <c r="C165" s="303"/>
    </row>
    <row r="166" s="304" customFormat="1" customHeight="1" spans="1:3">
      <c r="A166" s="301">
        <v>2012950</v>
      </c>
      <c r="B166" s="301" t="s">
        <v>103</v>
      </c>
      <c r="C166" s="303">
        <v>111</v>
      </c>
    </row>
    <row r="167" s="304" customFormat="1" customHeight="1" spans="1:3">
      <c r="A167" s="301">
        <v>2012999</v>
      </c>
      <c r="B167" s="301" t="s">
        <v>186</v>
      </c>
      <c r="C167" s="303">
        <v>21</v>
      </c>
    </row>
    <row r="168" s="304" customFormat="1" customHeight="1" spans="1:3">
      <c r="A168" s="301">
        <v>20131</v>
      </c>
      <c r="B168" s="302" t="s">
        <v>187</v>
      </c>
      <c r="C168" s="303">
        <f>SUM(C169:C174)</f>
        <v>863</v>
      </c>
    </row>
    <row r="169" s="304" customFormat="1" customHeight="1" spans="1:3">
      <c r="A169" s="301">
        <v>2013101</v>
      </c>
      <c r="B169" s="301" t="s">
        <v>94</v>
      </c>
      <c r="C169" s="303">
        <v>673</v>
      </c>
    </row>
    <row r="170" s="304" customFormat="1" hidden="1" customHeight="1" spans="1:3">
      <c r="A170" s="301">
        <v>2013102</v>
      </c>
      <c r="B170" s="301" t="s">
        <v>95</v>
      </c>
      <c r="C170" s="303"/>
    </row>
    <row r="171" s="304" customFormat="1" hidden="1" customHeight="1" spans="1:3">
      <c r="A171" s="301">
        <v>2013103</v>
      </c>
      <c r="B171" s="301" t="s">
        <v>96</v>
      </c>
      <c r="C171" s="303"/>
    </row>
    <row r="172" s="304" customFormat="1" hidden="1" customHeight="1" spans="1:3">
      <c r="A172" s="301">
        <v>2013105</v>
      </c>
      <c r="B172" s="301" t="s">
        <v>188</v>
      </c>
      <c r="C172" s="303"/>
    </row>
    <row r="173" s="304" customFormat="1" customHeight="1" spans="1:3">
      <c r="A173" s="301">
        <v>2013150</v>
      </c>
      <c r="B173" s="301" t="s">
        <v>103</v>
      </c>
      <c r="C173" s="303">
        <v>87</v>
      </c>
    </row>
    <row r="174" s="304" customFormat="1" customHeight="1" spans="1:3">
      <c r="A174" s="301">
        <v>2013199</v>
      </c>
      <c r="B174" s="301" t="s">
        <v>189</v>
      </c>
      <c r="C174" s="303">
        <v>103</v>
      </c>
    </row>
    <row r="175" s="304" customFormat="1" customHeight="1" spans="1:3">
      <c r="A175" s="301">
        <v>20132</v>
      </c>
      <c r="B175" s="302" t="s">
        <v>190</v>
      </c>
      <c r="C175" s="303">
        <f>SUM(C176:C181)</f>
        <v>923</v>
      </c>
    </row>
    <row r="176" s="304" customFormat="1" customHeight="1" spans="1:3">
      <c r="A176" s="301">
        <v>2013201</v>
      </c>
      <c r="B176" s="301" t="s">
        <v>94</v>
      </c>
      <c r="C176" s="303">
        <v>715</v>
      </c>
    </row>
    <row r="177" s="304" customFormat="1" customHeight="1" spans="1:3">
      <c r="A177" s="301">
        <v>2013202</v>
      </c>
      <c r="B177" s="301" t="s">
        <v>95</v>
      </c>
      <c r="C177" s="303">
        <v>74</v>
      </c>
    </row>
    <row r="178" s="304" customFormat="1" hidden="1" customHeight="1" spans="1:3">
      <c r="A178" s="301">
        <v>2013203</v>
      </c>
      <c r="B178" s="301" t="s">
        <v>96</v>
      </c>
      <c r="C178" s="303"/>
    </row>
    <row r="179" s="304" customFormat="1" hidden="1" customHeight="1" spans="1:3">
      <c r="A179" s="301">
        <v>2013204</v>
      </c>
      <c r="B179" s="301" t="s">
        <v>191</v>
      </c>
      <c r="C179" s="303"/>
    </row>
    <row r="180" s="304" customFormat="1" customHeight="1" spans="1:3">
      <c r="A180" s="301">
        <v>2013250</v>
      </c>
      <c r="B180" s="301" t="s">
        <v>103</v>
      </c>
      <c r="C180" s="303">
        <v>102</v>
      </c>
    </row>
    <row r="181" s="304" customFormat="1" customHeight="1" spans="1:3">
      <c r="A181" s="301">
        <v>2013299</v>
      </c>
      <c r="B181" s="301" t="s">
        <v>192</v>
      </c>
      <c r="C181" s="303">
        <v>32</v>
      </c>
    </row>
    <row r="182" s="304" customFormat="1" customHeight="1" spans="1:3">
      <c r="A182" s="301">
        <v>20133</v>
      </c>
      <c r="B182" s="302" t="s">
        <v>193</v>
      </c>
      <c r="C182" s="303">
        <f>SUM(C183:C188)</f>
        <v>796</v>
      </c>
    </row>
    <row r="183" s="304" customFormat="1" customHeight="1" spans="1:3">
      <c r="A183" s="301">
        <v>2013301</v>
      </c>
      <c r="B183" s="301" t="s">
        <v>94</v>
      </c>
      <c r="C183" s="303">
        <v>486</v>
      </c>
    </row>
    <row r="184" s="304" customFormat="1" hidden="1" customHeight="1" spans="1:3">
      <c r="A184" s="301">
        <v>2013302</v>
      </c>
      <c r="B184" s="301" t="s">
        <v>95</v>
      </c>
      <c r="C184" s="303"/>
    </row>
    <row r="185" s="304" customFormat="1" hidden="1" customHeight="1" spans="1:3">
      <c r="A185" s="301">
        <v>2013303</v>
      </c>
      <c r="B185" s="301" t="s">
        <v>96</v>
      </c>
      <c r="C185" s="303"/>
    </row>
    <row r="186" s="304" customFormat="1" hidden="1" customHeight="1" spans="1:3">
      <c r="A186" s="301">
        <v>2013304</v>
      </c>
      <c r="B186" s="301" t="s">
        <v>194</v>
      </c>
      <c r="C186" s="303"/>
    </row>
    <row r="187" s="304" customFormat="1" customHeight="1" spans="1:3">
      <c r="A187" s="301">
        <v>2013350</v>
      </c>
      <c r="B187" s="301" t="s">
        <v>103</v>
      </c>
      <c r="C187" s="303">
        <v>161</v>
      </c>
    </row>
    <row r="188" s="304" customFormat="1" customHeight="1" spans="1:3">
      <c r="A188" s="301">
        <v>2013399</v>
      </c>
      <c r="B188" s="301" t="s">
        <v>195</v>
      </c>
      <c r="C188" s="303">
        <v>149</v>
      </c>
    </row>
    <row r="189" s="304" customFormat="1" customHeight="1" spans="1:3">
      <c r="A189" s="301">
        <v>20134</v>
      </c>
      <c r="B189" s="302" t="s">
        <v>196</v>
      </c>
      <c r="C189" s="303">
        <f>SUM(C190:C196)</f>
        <v>400</v>
      </c>
    </row>
    <row r="190" s="304" customFormat="1" customHeight="1" spans="1:3">
      <c r="A190" s="301">
        <v>2013401</v>
      </c>
      <c r="B190" s="301" t="s">
        <v>94</v>
      </c>
      <c r="C190" s="303">
        <v>319</v>
      </c>
    </row>
    <row r="191" s="304" customFormat="1" hidden="1" customHeight="1" spans="1:3">
      <c r="A191" s="301">
        <v>2013402</v>
      </c>
      <c r="B191" s="301" t="s">
        <v>95</v>
      </c>
      <c r="C191" s="303"/>
    </row>
    <row r="192" s="304" customFormat="1" hidden="1" customHeight="1" spans="1:3">
      <c r="A192" s="301">
        <v>2013403</v>
      </c>
      <c r="B192" s="301" t="s">
        <v>96</v>
      </c>
      <c r="C192" s="303"/>
    </row>
    <row r="193" s="304" customFormat="1" customHeight="1" spans="1:3">
      <c r="A193" s="301">
        <v>2013404</v>
      </c>
      <c r="B193" s="301" t="s">
        <v>197</v>
      </c>
      <c r="C193" s="303">
        <v>6</v>
      </c>
    </row>
    <row r="194" s="304" customFormat="1" hidden="1" customHeight="1" spans="1:3">
      <c r="A194" s="301">
        <v>2013405</v>
      </c>
      <c r="B194" s="301" t="s">
        <v>198</v>
      </c>
      <c r="C194" s="303"/>
    </row>
    <row r="195" s="304" customFormat="1" customHeight="1" spans="1:3">
      <c r="A195" s="301">
        <v>2013450</v>
      </c>
      <c r="B195" s="301" t="s">
        <v>103</v>
      </c>
      <c r="C195" s="303">
        <v>75</v>
      </c>
    </row>
    <row r="196" s="304" customFormat="1" hidden="1" customHeight="1" spans="1:3">
      <c r="A196" s="301">
        <v>2013499</v>
      </c>
      <c r="B196" s="301" t="s">
        <v>199</v>
      </c>
      <c r="C196" s="303"/>
    </row>
    <row r="197" s="304" customFormat="1" hidden="1" customHeight="1" spans="1:3">
      <c r="A197" s="301">
        <v>20135</v>
      </c>
      <c r="B197" s="302" t="s">
        <v>200</v>
      </c>
      <c r="C197" s="303">
        <f>SUM(C198:C202)</f>
        <v>0</v>
      </c>
    </row>
    <row r="198" s="304" customFormat="1" hidden="1" customHeight="1" spans="1:3">
      <c r="A198" s="301">
        <v>2013501</v>
      </c>
      <c r="B198" s="301" t="s">
        <v>94</v>
      </c>
      <c r="C198" s="303"/>
    </row>
    <row r="199" s="304" customFormat="1" hidden="1" customHeight="1" spans="1:3">
      <c r="A199" s="301">
        <v>2013502</v>
      </c>
      <c r="B199" s="301" t="s">
        <v>95</v>
      </c>
      <c r="C199" s="303"/>
    </row>
    <row r="200" s="304" customFormat="1" hidden="1" customHeight="1" spans="1:3">
      <c r="A200" s="301">
        <v>2013503</v>
      </c>
      <c r="B200" s="301" t="s">
        <v>96</v>
      </c>
      <c r="C200" s="303"/>
    </row>
    <row r="201" s="304" customFormat="1" hidden="1" customHeight="1" spans="1:3">
      <c r="A201" s="301">
        <v>2013550</v>
      </c>
      <c r="B201" s="301" t="s">
        <v>103</v>
      </c>
      <c r="C201" s="303"/>
    </row>
    <row r="202" s="304" customFormat="1" hidden="1" customHeight="1" spans="1:3">
      <c r="A202" s="301">
        <v>2013599</v>
      </c>
      <c r="B202" s="301" t="s">
        <v>201</v>
      </c>
      <c r="C202" s="303"/>
    </row>
    <row r="203" s="304" customFormat="1" customHeight="1" spans="1:3">
      <c r="A203" s="301">
        <v>20136</v>
      </c>
      <c r="B203" s="302" t="s">
        <v>202</v>
      </c>
      <c r="C203" s="303">
        <f>SUM(C204:C208)</f>
        <v>3977</v>
      </c>
    </row>
    <row r="204" s="304" customFormat="1" customHeight="1" spans="1:3">
      <c r="A204" s="301">
        <v>2013601</v>
      </c>
      <c r="B204" s="301" t="s">
        <v>94</v>
      </c>
      <c r="C204" s="303">
        <v>3488</v>
      </c>
    </row>
    <row r="205" s="304" customFormat="1" customHeight="1" spans="1:3">
      <c r="A205" s="301">
        <v>2013602</v>
      </c>
      <c r="B205" s="301" t="s">
        <v>95</v>
      </c>
      <c r="C205" s="303">
        <v>19</v>
      </c>
    </row>
    <row r="206" s="304" customFormat="1" hidden="1" customHeight="1" spans="1:3">
      <c r="A206" s="301">
        <v>2013603</v>
      </c>
      <c r="B206" s="301" t="s">
        <v>96</v>
      </c>
      <c r="C206" s="303"/>
    </row>
    <row r="207" s="304" customFormat="1" customHeight="1" spans="1:3">
      <c r="A207" s="301">
        <v>2013650</v>
      </c>
      <c r="B207" s="301" t="s">
        <v>103</v>
      </c>
      <c r="C207" s="303">
        <v>299</v>
      </c>
    </row>
    <row r="208" s="304" customFormat="1" customHeight="1" spans="1:3">
      <c r="A208" s="301">
        <v>2013699</v>
      </c>
      <c r="B208" s="301" t="s">
        <v>203</v>
      </c>
      <c r="C208" s="303">
        <v>171</v>
      </c>
    </row>
    <row r="209" s="304" customFormat="1" hidden="1" customHeight="1" spans="1:3">
      <c r="A209" s="301">
        <v>20137</v>
      </c>
      <c r="B209" s="302" t="s">
        <v>204</v>
      </c>
      <c r="C209" s="303">
        <f>SUM(C210:C215)</f>
        <v>0</v>
      </c>
    </row>
    <row r="210" s="304" customFormat="1" hidden="1" customHeight="1" spans="1:3">
      <c r="A210" s="301">
        <v>2013701</v>
      </c>
      <c r="B210" s="301" t="s">
        <v>94</v>
      </c>
      <c r="C210" s="303"/>
    </row>
    <row r="211" s="304" customFormat="1" hidden="1" customHeight="1" spans="1:3">
      <c r="A211" s="301">
        <v>2013702</v>
      </c>
      <c r="B211" s="301" t="s">
        <v>95</v>
      </c>
      <c r="C211" s="303"/>
    </row>
    <row r="212" s="304" customFormat="1" hidden="1" customHeight="1" spans="1:3">
      <c r="A212" s="301">
        <v>2013703</v>
      </c>
      <c r="B212" s="301" t="s">
        <v>96</v>
      </c>
      <c r="C212" s="303"/>
    </row>
    <row r="213" s="304" customFormat="1" hidden="1" customHeight="1" spans="1:3">
      <c r="A213" s="301">
        <v>2013704</v>
      </c>
      <c r="B213" s="301" t="s">
        <v>205</v>
      </c>
      <c r="C213" s="303"/>
    </row>
    <row r="214" s="304" customFormat="1" hidden="1" customHeight="1" spans="1:3">
      <c r="A214" s="301">
        <v>2013750</v>
      </c>
      <c r="B214" s="301" t="s">
        <v>103</v>
      </c>
      <c r="C214" s="303"/>
    </row>
    <row r="215" s="304" customFormat="1" hidden="1" customHeight="1" spans="1:3">
      <c r="A215" s="301">
        <v>2013799</v>
      </c>
      <c r="B215" s="301" t="s">
        <v>206</v>
      </c>
      <c r="C215" s="303"/>
    </row>
    <row r="216" s="304" customFormat="1" customHeight="1" spans="1:3">
      <c r="A216" s="301">
        <v>20138</v>
      </c>
      <c r="B216" s="302" t="s">
        <v>207</v>
      </c>
      <c r="C216" s="303">
        <f>SUM(C217:C230)</f>
        <v>4100</v>
      </c>
    </row>
    <row r="217" s="304" customFormat="1" customHeight="1" spans="1:3">
      <c r="A217" s="301">
        <v>2013801</v>
      </c>
      <c r="B217" s="301" t="s">
        <v>94</v>
      </c>
      <c r="C217" s="303">
        <v>3499</v>
      </c>
    </row>
    <row r="218" s="304" customFormat="1" hidden="1" customHeight="1" spans="1:3">
      <c r="A218" s="301">
        <v>2013802</v>
      </c>
      <c r="B218" s="301" t="s">
        <v>95</v>
      </c>
      <c r="C218" s="303"/>
    </row>
    <row r="219" s="304" customFormat="1" hidden="1" customHeight="1" spans="1:3">
      <c r="A219" s="301">
        <v>2013803</v>
      </c>
      <c r="B219" s="301" t="s">
        <v>96</v>
      </c>
      <c r="C219" s="303"/>
    </row>
    <row r="220" s="304" customFormat="1" hidden="1" customHeight="1" spans="1:3">
      <c r="A220" s="301">
        <v>2013804</v>
      </c>
      <c r="B220" s="301" t="s">
        <v>208</v>
      </c>
      <c r="C220" s="303"/>
    </row>
    <row r="221" s="304" customFormat="1" hidden="1" customHeight="1" spans="1:3">
      <c r="A221" s="301">
        <v>2013805</v>
      </c>
      <c r="B221" s="301" t="s">
        <v>209</v>
      </c>
      <c r="C221" s="303"/>
    </row>
    <row r="222" s="304" customFormat="1" customHeight="1" spans="1:3">
      <c r="A222" s="301">
        <v>2013808</v>
      </c>
      <c r="B222" s="301" t="s">
        <v>134</v>
      </c>
      <c r="C222" s="303">
        <v>46</v>
      </c>
    </row>
    <row r="223" s="304" customFormat="1" hidden="1" customHeight="1" spans="1:3">
      <c r="A223" s="301">
        <v>2013810</v>
      </c>
      <c r="B223" s="301" t="s">
        <v>210</v>
      </c>
      <c r="C223" s="303"/>
    </row>
    <row r="224" s="304" customFormat="1" hidden="1" customHeight="1" spans="1:3">
      <c r="A224" s="301">
        <v>2013812</v>
      </c>
      <c r="B224" s="301" t="s">
        <v>211</v>
      </c>
      <c r="C224" s="303"/>
    </row>
    <row r="225" s="304" customFormat="1" hidden="1" customHeight="1" spans="1:3">
      <c r="A225" s="301">
        <v>2013813</v>
      </c>
      <c r="B225" s="301" t="s">
        <v>212</v>
      </c>
      <c r="C225" s="303"/>
    </row>
    <row r="226" s="304" customFormat="1" hidden="1" customHeight="1" spans="1:3">
      <c r="A226" s="301">
        <v>2013814</v>
      </c>
      <c r="B226" s="301" t="s">
        <v>213</v>
      </c>
      <c r="C226" s="303"/>
    </row>
    <row r="227" s="304" customFormat="1" hidden="1" customHeight="1" spans="1:3">
      <c r="A227" s="301">
        <v>2013815</v>
      </c>
      <c r="B227" s="301" t="s">
        <v>214</v>
      </c>
      <c r="C227" s="303"/>
    </row>
    <row r="228" s="304" customFormat="1" customHeight="1" spans="1:3">
      <c r="A228" s="301">
        <v>2013816</v>
      </c>
      <c r="B228" s="301" t="s">
        <v>215</v>
      </c>
      <c r="C228" s="303">
        <v>106</v>
      </c>
    </row>
    <row r="229" s="304" customFormat="1" customHeight="1" spans="1:3">
      <c r="A229" s="301">
        <v>2013850</v>
      </c>
      <c r="B229" s="301" t="s">
        <v>103</v>
      </c>
      <c r="C229" s="303">
        <v>345</v>
      </c>
    </row>
    <row r="230" s="304" customFormat="1" customHeight="1" spans="1:3">
      <c r="A230" s="301">
        <v>2013899</v>
      </c>
      <c r="B230" s="301" t="s">
        <v>216</v>
      </c>
      <c r="C230" s="303">
        <v>104</v>
      </c>
    </row>
    <row r="231" s="304" customFormat="1" customHeight="1" spans="1:3">
      <c r="A231" s="301">
        <v>20139</v>
      </c>
      <c r="B231" s="302" t="s">
        <v>217</v>
      </c>
      <c r="C231" s="303">
        <f>SUM(C232:C237)</f>
        <v>89</v>
      </c>
    </row>
    <row r="232" s="304" customFormat="1" customHeight="1" spans="1:3">
      <c r="A232" s="301">
        <v>2013901</v>
      </c>
      <c r="B232" s="301" t="s">
        <v>94</v>
      </c>
      <c r="C232" s="303">
        <v>89</v>
      </c>
    </row>
    <row r="233" s="304" customFormat="1" hidden="1" customHeight="1" spans="1:3">
      <c r="A233" s="301">
        <v>2013902</v>
      </c>
      <c r="B233" s="301" t="s">
        <v>95</v>
      </c>
      <c r="C233" s="303"/>
    </row>
    <row r="234" s="304" customFormat="1" hidden="1" customHeight="1" spans="1:3">
      <c r="A234" s="301">
        <v>2013903</v>
      </c>
      <c r="B234" s="301" t="s">
        <v>96</v>
      </c>
      <c r="C234" s="303"/>
    </row>
    <row r="235" s="304" customFormat="1" hidden="1" customHeight="1" spans="1:3">
      <c r="A235" s="301">
        <v>2013904</v>
      </c>
      <c r="B235" s="301" t="s">
        <v>188</v>
      </c>
      <c r="C235" s="303"/>
    </row>
    <row r="236" s="304" customFormat="1" hidden="1" customHeight="1" spans="1:3">
      <c r="A236" s="301">
        <v>2013950</v>
      </c>
      <c r="B236" s="301" t="s">
        <v>103</v>
      </c>
      <c r="C236" s="303"/>
    </row>
    <row r="237" s="304" customFormat="1" hidden="1" customHeight="1" spans="1:3">
      <c r="A237" s="301">
        <v>2013999</v>
      </c>
      <c r="B237" s="301" t="s">
        <v>218</v>
      </c>
      <c r="C237" s="313"/>
    </row>
    <row r="238" s="304" customFormat="1" customHeight="1" spans="1:3">
      <c r="A238" s="301">
        <v>20140</v>
      </c>
      <c r="B238" s="314" t="s">
        <v>219</v>
      </c>
      <c r="C238" s="303">
        <f>SUM(C239:C243)</f>
        <v>121</v>
      </c>
    </row>
    <row r="239" s="304" customFormat="1" customHeight="1" spans="1:3">
      <c r="A239" s="301">
        <v>2014001</v>
      </c>
      <c r="B239" s="301" t="s">
        <v>94</v>
      </c>
      <c r="C239" s="315">
        <v>114</v>
      </c>
    </row>
    <row r="240" s="304" customFormat="1" hidden="1" customHeight="1" spans="1:3">
      <c r="A240" s="301">
        <v>2014002</v>
      </c>
      <c r="B240" s="301" t="s">
        <v>95</v>
      </c>
      <c r="C240" s="303"/>
    </row>
    <row r="241" s="304" customFormat="1" hidden="1" customHeight="1" spans="1:3">
      <c r="A241" s="301">
        <v>2014003</v>
      </c>
      <c r="B241" s="301" t="s">
        <v>96</v>
      </c>
      <c r="C241" s="303"/>
    </row>
    <row r="242" s="304" customFormat="1" customHeight="1" spans="1:3">
      <c r="A242" s="301">
        <v>2014004</v>
      </c>
      <c r="B242" s="301" t="s">
        <v>220</v>
      </c>
      <c r="C242" s="303">
        <v>7</v>
      </c>
    </row>
    <row r="243" s="304" customFormat="1" hidden="1" customHeight="1" spans="1:3">
      <c r="A243" s="301">
        <v>2014099</v>
      </c>
      <c r="B243" s="301" t="s">
        <v>221</v>
      </c>
      <c r="C243" s="303"/>
    </row>
    <row r="244" s="304" customFormat="1" customHeight="1" spans="1:3">
      <c r="A244" s="301">
        <v>20199</v>
      </c>
      <c r="B244" s="302" t="s">
        <v>222</v>
      </c>
      <c r="C244" s="303">
        <f>SUM(C245:C246)</f>
        <v>139</v>
      </c>
    </row>
    <row r="245" s="304" customFormat="1" hidden="1" customHeight="1" spans="1:3">
      <c r="A245" s="301">
        <v>2019901</v>
      </c>
      <c r="B245" s="301" t="s">
        <v>223</v>
      </c>
      <c r="C245" s="303"/>
    </row>
    <row r="246" s="304" customFormat="1" customHeight="1" spans="1:3">
      <c r="A246" s="301">
        <v>2019999</v>
      </c>
      <c r="B246" s="301" t="s">
        <v>224</v>
      </c>
      <c r="C246" s="303">
        <v>139</v>
      </c>
    </row>
    <row r="247" s="304" customFormat="1" hidden="1" customHeight="1" spans="1:3">
      <c r="A247" s="301">
        <v>202</v>
      </c>
      <c r="B247" s="302" t="s">
        <v>225</v>
      </c>
      <c r="C247" s="303">
        <f>SUM(C248,C255,C258,C261,C267,C272,C274,C279,C285)</f>
        <v>0</v>
      </c>
    </row>
    <row r="248" s="304" customFormat="1" hidden="1" customHeight="1" spans="1:3">
      <c r="A248" s="301">
        <v>20201</v>
      </c>
      <c r="B248" s="302" t="s">
        <v>226</v>
      </c>
      <c r="C248" s="303">
        <f>SUM(C249:C254)</f>
        <v>0</v>
      </c>
    </row>
    <row r="249" s="304" customFormat="1" hidden="1" customHeight="1" spans="1:3">
      <c r="A249" s="301">
        <v>2020101</v>
      </c>
      <c r="B249" s="301" t="s">
        <v>94</v>
      </c>
      <c r="C249" s="303"/>
    </row>
    <row r="250" s="304" customFormat="1" hidden="1" customHeight="1" spans="1:3">
      <c r="A250" s="301">
        <v>2020102</v>
      </c>
      <c r="B250" s="301" t="s">
        <v>95</v>
      </c>
      <c r="C250" s="303"/>
    </row>
    <row r="251" s="304" customFormat="1" hidden="1" customHeight="1" spans="1:3">
      <c r="A251" s="301">
        <v>2020103</v>
      </c>
      <c r="B251" s="301" t="s">
        <v>96</v>
      </c>
      <c r="C251" s="303"/>
    </row>
    <row r="252" s="304" customFormat="1" hidden="1" customHeight="1" spans="1:3">
      <c r="A252" s="301">
        <v>2020104</v>
      </c>
      <c r="B252" s="301" t="s">
        <v>188</v>
      </c>
      <c r="C252" s="303"/>
    </row>
    <row r="253" s="304" customFormat="1" hidden="1" customHeight="1" spans="1:3">
      <c r="A253" s="301">
        <v>2020150</v>
      </c>
      <c r="B253" s="301" t="s">
        <v>103</v>
      </c>
      <c r="C253" s="303"/>
    </row>
    <row r="254" s="304" customFormat="1" hidden="1" customHeight="1" spans="1:3">
      <c r="A254" s="301">
        <v>2020199</v>
      </c>
      <c r="B254" s="301" t="s">
        <v>227</v>
      </c>
      <c r="C254" s="303"/>
    </row>
    <row r="255" s="304" customFormat="1" hidden="1" customHeight="1" spans="1:3">
      <c r="A255" s="301">
        <v>20202</v>
      </c>
      <c r="B255" s="302" t="s">
        <v>228</v>
      </c>
      <c r="C255" s="303">
        <f>SUM(C256:C257)</f>
        <v>0</v>
      </c>
    </row>
    <row r="256" s="304" customFormat="1" hidden="1" customHeight="1" spans="1:3">
      <c r="A256" s="301">
        <v>2020201</v>
      </c>
      <c r="B256" s="301" t="s">
        <v>229</v>
      </c>
      <c r="C256" s="303"/>
    </row>
    <row r="257" s="304" customFormat="1" hidden="1" customHeight="1" spans="1:3">
      <c r="A257" s="301">
        <v>2020202</v>
      </c>
      <c r="B257" s="301" t="s">
        <v>230</v>
      </c>
      <c r="C257" s="303"/>
    </row>
    <row r="258" s="304" customFormat="1" hidden="1" customHeight="1" spans="1:3">
      <c r="A258" s="301">
        <v>20203</v>
      </c>
      <c r="B258" s="302" t="s">
        <v>231</v>
      </c>
      <c r="C258" s="303">
        <f>SUM(C259:C260)</f>
        <v>0</v>
      </c>
    </row>
    <row r="259" s="304" customFormat="1" hidden="1" customHeight="1" spans="1:3">
      <c r="A259" s="301">
        <v>2020304</v>
      </c>
      <c r="B259" s="301" t="s">
        <v>232</v>
      </c>
      <c r="C259" s="303"/>
    </row>
    <row r="260" s="304" customFormat="1" hidden="1" customHeight="1" spans="1:3">
      <c r="A260" s="301">
        <v>2020306</v>
      </c>
      <c r="B260" s="301" t="s">
        <v>233</v>
      </c>
      <c r="C260" s="303"/>
    </row>
    <row r="261" s="304" customFormat="1" hidden="1" customHeight="1" spans="1:3">
      <c r="A261" s="301">
        <v>20204</v>
      </c>
      <c r="B261" s="302" t="s">
        <v>234</v>
      </c>
      <c r="C261" s="303">
        <f>SUM(C262:C266)</f>
        <v>0</v>
      </c>
    </row>
    <row r="262" s="304" customFormat="1" hidden="1" customHeight="1" spans="1:3">
      <c r="A262" s="301">
        <v>2020401</v>
      </c>
      <c r="B262" s="301" t="s">
        <v>235</v>
      </c>
      <c r="C262" s="303"/>
    </row>
    <row r="263" s="304" customFormat="1" hidden="1" customHeight="1" spans="1:3">
      <c r="A263" s="301">
        <v>2020402</v>
      </c>
      <c r="B263" s="301" t="s">
        <v>236</v>
      </c>
      <c r="C263" s="303"/>
    </row>
    <row r="264" s="304" customFormat="1" hidden="1" customHeight="1" spans="1:3">
      <c r="A264" s="301">
        <v>2020403</v>
      </c>
      <c r="B264" s="301" t="s">
        <v>237</v>
      </c>
      <c r="C264" s="303"/>
    </row>
    <row r="265" s="304" customFormat="1" hidden="1" customHeight="1" spans="1:3">
      <c r="A265" s="301">
        <v>2020404</v>
      </c>
      <c r="B265" s="301" t="s">
        <v>238</v>
      </c>
      <c r="C265" s="303"/>
    </row>
    <row r="266" s="304" customFormat="1" hidden="1" customHeight="1" spans="1:3">
      <c r="A266" s="301">
        <v>2020499</v>
      </c>
      <c r="B266" s="301" t="s">
        <v>239</v>
      </c>
      <c r="C266" s="303"/>
    </row>
    <row r="267" s="304" customFormat="1" hidden="1" customHeight="1" spans="1:3">
      <c r="A267" s="301">
        <v>20205</v>
      </c>
      <c r="B267" s="302" t="s">
        <v>240</v>
      </c>
      <c r="C267" s="303">
        <f>SUM(C268:C271)</f>
        <v>0</v>
      </c>
    </row>
    <row r="268" s="304" customFormat="1" hidden="1" customHeight="1" spans="1:3">
      <c r="A268" s="301">
        <v>2020503</v>
      </c>
      <c r="B268" s="301" t="s">
        <v>241</v>
      </c>
      <c r="C268" s="303"/>
    </row>
    <row r="269" s="304" customFormat="1" hidden="1" customHeight="1" spans="1:3">
      <c r="A269" s="301">
        <v>2020504</v>
      </c>
      <c r="B269" s="301" t="s">
        <v>242</v>
      </c>
      <c r="C269" s="303"/>
    </row>
    <row r="270" s="304" customFormat="1" hidden="1" customHeight="1" spans="1:3">
      <c r="A270" s="301">
        <v>2020505</v>
      </c>
      <c r="B270" s="301" t="s">
        <v>243</v>
      </c>
      <c r="C270" s="303"/>
    </row>
    <row r="271" s="304" customFormat="1" hidden="1" customHeight="1" spans="1:3">
      <c r="A271" s="301">
        <v>2020599</v>
      </c>
      <c r="B271" s="301" t="s">
        <v>244</v>
      </c>
      <c r="C271" s="303"/>
    </row>
    <row r="272" s="304" customFormat="1" hidden="1" customHeight="1" spans="1:3">
      <c r="A272" s="301">
        <v>20206</v>
      </c>
      <c r="B272" s="302" t="s">
        <v>245</v>
      </c>
      <c r="C272" s="303">
        <f>C273</f>
        <v>0</v>
      </c>
    </row>
    <row r="273" s="304" customFormat="1" hidden="1" customHeight="1" spans="1:3">
      <c r="A273" s="301">
        <v>2020601</v>
      </c>
      <c r="B273" s="301" t="s">
        <v>246</v>
      </c>
      <c r="C273" s="303"/>
    </row>
    <row r="274" s="304" customFormat="1" hidden="1" customHeight="1" spans="1:3">
      <c r="A274" s="301">
        <v>20207</v>
      </c>
      <c r="B274" s="302" t="s">
        <v>247</v>
      </c>
      <c r="C274" s="303">
        <f>SUM(C275:C278)</f>
        <v>0</v>
      </c>
    </row>
    <row r="275" s="304" customFormat="1" hidden="1" customHeight="1" spans="1:3">
      <c r="A275" s="301">
        <v>2020701</v>
      </c>
      <c r="B275" s="301" t="s">
        <v>248</v>
      </c>
      <c r="C275" s="303"/>
    </row>
    <row r="276" s="304" customFormat="1" hidden="1" customHeight="1" spans="1:3">
      <c r="A276" s="301">
        <v>2020702</v>
      </c>
      <c r="B276" s="301" t="s">
        <v>249</v>
      </c>
      <c r="C276" s="303"/>
    </row>
    <row r="277" s="304" customFormat="1" hidden="1" customHeight="1" spans="1:3">
      <c r="A277" s="301">
        <v>2020703</v>
      </c>
      <c r="B277" s="301" t="s">
        <v>250</v>
      </c>
      <c r="C277" s="303"/>
    </row>
    <row r="278" s="304" customFormat="1" hidden="1" customHeight="1" spans="1:3">
      <c r="A278" s="301">
        <v>2020799</v>
      </c>
      <c r="B278" s="301" t="s">
        <v>251</v>
      </c>
      <c r="C278" s="303"/>
    </row>
    <row r="279" s="304" customFormat="1" hidden="1" customHeight="1" spans="1:3">
      <c r="A279" s="301">
        <v>20208</v>
      </c>
      <c r="B279" s="302" t="s">
        <v>252</v>
      </c>
      <c r="C279" s="303">
        <f>SUM(C280:C284)</f>
        <v>0</v>
      </c>
    </row>
    <row r="280" s="304" customFormat="1" hidden="1" customHeight="1" spans="1:3">
      <c r="A280" s="301">
        <v>2020801</v>
      </c>
      <c r="B280" s="301" t="s">
        <v>94</v>
      </c>
      <c r="C280" s="303"/>
    </row>
    <row r="281" s="304" customFormat="1" hidden="1" customHeight="1" spans="1:3">
      <c r="A281" s="301">
        <v>2020802</v>
      </c>
      <c r="B281" s="301" t="s">
        <v>95</v>
      </c>
      <c r="C281" s="303"/>
    </row>
    <row r="282" s="304" customFormat="1" hidden="1" customHeight="1" spans="1:3">
      <c r="A282" s="301">
        <v>2020803</v>
      </c>
      <c r="B282" s="301" t="s">
        <v>96</v>
      </c>
      <c r="C282" s="303"/>
    </row>
    <row r="283" s="304" customFormat="1" hidden="1" customHeight="1" spans="1:3">
      <c r="A283" s="301">
        <v>2020850</v>
      </c>
      <c r="B283" s="301" t="s">
        <v>103</v>
      </c>
      <c r="C283" s="303"/>
    </row>
    <row r="284" s="304" customFormat="1" hidden="1" customHeight="1" spans="1:3">
      <c r="A284" s="301">
        <v>2020899</v>
      </c>
      <c r="B284" s="301" t="s">
        <v>253</v>
      </c>
      <c r="C284" s="303"/>
    </row>
    <row r="285" s="304" customFormat="1" hidden="1" customHeight="1" spans="1:3">
      <c r="A285" s="301">
        <v>20299</v>
      </c>
      <c r="B285" s="302" t="s">
        <v>254</v>
      </c>
      <c r="C285" s="303">
        <f>C286</f>
        <v>0</v>
      </c>
    </row>
    <row r="286" s="304" customFormat="1" hidden="1" customHeight="1" spans="1:3">
      <c r="A286" s="301">
        <v>2029999</v>
      </c>
      <c r="B286" s="301" t="s">
        <v>255</v>
      </c>
      <c r="C286" s="303"/>
    </row>
    <row r="287" s="304" customFormat="1" customHeight="1" spans="1:3">
      <c r="A287" s="301">
        <v>203</v>
      </c>
      <c r="B287" s="302" t="s">
        <v>256</v>
      </c>
      <c r="C287" s="303">
        <f>SUM(C288,C292,C294,C296,C304)</f>
        <v>101</v>
      </c>
    </row>
    <row r="288" s="304" customFormat="1" hidden="1" customHeight="1" spans="1:3">
      <c r="A288" s="301">
        <v>20301</v>
      </c>
      <c r="B288" s="302" t="s">
        <v>257</v>
      </c>
      <c r="C288" s="303">
        <f>SUM(C289:C291)</f>
        <v>0</v>
      </c>
    </row>
    <row r="289" s="304" customFormat="1" hidden="1" customHeight="1" spans="1:3">
      <c r="A289" s="301">
        <v>2030101</v>
      </c>
      <c r="B289" s="301" t="s">
        <v>258</v>
      </c>
      <c r="C289" s="303"/>
    </row>
    <row r="290" s="304" customFormat="1" hidden="1" customHeight="1" spans="1:3">
      <c r="A290" s="301">
        <v>2030102</v>
      </c>
      <c r="B290" s="301" t="s">
        <v>259</v>
      </c>
      <c r="C290" s="303"/>
    </row>
    <row r="291" s="304" customFormat="1" hidden="1" customHeight="1" spans="1:3">
      <c r="A291" s="301">
        <v>2030199</v>
      </c>
      <c r="B291" s="301" t="s">
        <v>260</v>
      </c>
      <c r="C291" s="303"/>
    </row>
    <row r="292" s="304" customFormat="1" hidden="1" customHeight="1" spans="1:3">
      <c r="A292" s="301">
        <v>20304</v>
      </c>
      <c r="B292" s="302" t="s">
        <v>261</v>
      </c>
      <c r="C292" s="303">
        <f>C293</f>
        <v>0</v>
      </c>
    </row>
    <row r="293" s="304" customFormat="1" hidden="1" customHeight="1" spans="1:3">
      <c r="A293" s="301">
        <v>2030401</v>
      </c>
      <c r="B293" s="301" t="s">
        <v>262</v>
      </c>
      <c r="C293" s="303"/>
    </row>
    <row r="294" s="304" customFormat="1" hidden="1" customHeight="1" spans="1:3">
      <c r="A294" s="301">
        <v>20305</v>
      </c>
      <c r="B294" s="302" t="s">
        <v>263</v>
      </c>
      <c r="C294" s="303">
        <f>C295</f>
        <v>0</v>
      </c>
    </row>
    <row r="295" s="304" customFormat="1" hidden="1" customHeight="1" spans="1:3">
      <c r="A295" s="301">
        <v>2030501</v>
      </c>
      <c r="B295" s="301" t="s">
        <v>264</v>
      </c>
      <c r="C295" s="303"/>
    </row>
    <row r="296" s="304" customFormat="1" customHeight="1" spans="1:3">
      <c r="A296" s="301">
        <v>20306</v>
      </c>
      <c r="B296" s="302" t="s">
        <v>265</v>
      </c>
      <c r="C296" s="303">
        <f>SUM(C297:C303)</f>
        <v>101</v>
      </c>
    </row>
    <row r="297" s="304" customFormat="1" hidden="1" customHeight="1" spans="1:3">
      <c r="A297" s="301">
        <v>2030601</v>
      </c>
      <c r="B297" s="301" t="s">
        <v>266</v>
      </c>
      <c r="C297" s="303"/>
    </row>
    <row r="298" s="304" customFormat="1" hidden="1" customHeight="1" spans="1:3">
      <c r="A298" s="301">
        <v>2030602</v>
      </c>
      <c r="B298" s="301" t="s">
        <v>267</v>
      </c>
      <c r="C298" s="303"/>
    </row>
    <row r="299" s="304" customFormat="1" customHeight="1" spans="1:3">
      <c r="A299" s="301">
        <v>2030603</v>
      </c>
      <c r="B299" s="301" t="s">
        <v>268</v>
      </c>
      <c r="C299" s="303">
        <v>30</v>
      </c>
    </row>
    <row r="300" s="304" customFormat="1" hidden="1" customHeight="1" spans="1:3">
      <c r="A300" s="301">
        <v>2030604</v>
      </c>
      <c r="B300" s="301" t="s">
        <v>269</v>
      </c>
      <c r="C300" s="303"/>
    </row>
    <row r="301" s="304" customFormat="1" customHeight="1" spans="1:3">
      <c r="A301" s="301">
        <v>2030607</v>
      </c>
      <c r="B301" s="301" t="s">
        <v>270</v>
      </c>
      <c r="C301" s="303">
        <v>42</v>
      </c>
    </row>
    <row r="302" s="304" customFormat="1" hidden="1" customHeight="1" spans="1:3">
      <c r="A302" s="301">
        <v>2030608</v>
      </c>
      <c r="B302" s="301" t="s">
        <v>271</v>
      </c>
      <c r="C302" s="303"/>
    </row>
    <row r="303" s="304" customFormat="1" customHeight="1" spans="1:3">
      <c r="A303" s="301">
        <v>2030699</v>
      </c>
      <c r="B303" s="301" t="s">
        <v>272</v>
      </c>
      <c r="C303" s="303">
        <v>29</v>
      </c>
    </row>
    <row r="304" s="304" customFormat="1" ht="17.25" hidden="1" customHeight="1" spans="1:3">
      <c r="A304" s="301">
        <v>20399</v>
      </c>
      <c r="B304" s="302" t="s">
        <v>273</v>
      </c>
      <c r="C304" s="303">
        <f>C305</f>
        <v>0</v>
      </c>
    </row>
    <row r="305" s="304" customFormat="1" hidden="1" customHeight="1" spans="1:3">
      <c r="A305" s="301">
        <v>2039999</v>
      </c>
      <c r="B305" s="301" t="s">
        <v>274</v>
      </c>
      <c r="C305" s="303"/>
    </row>
    <row r="306" s="304" customFormat="1" customHeight="1" spans="1:3">
      <c r="A306" s="301">
        <v>204</v>
      </c>
      <c r="B306" s="302" t="s">
        <v>275</v>
      </c>
      <c r="C306" s="303">
        <f>SUM(C307,C310,C321,C328,C336,C345,C359,C369,C379,C387,C393)</f>
        <v>12674</v>
      </c>
    </row>
    <row r="307" s="304" customFormat="1" hidden="1" customHeight="1" spans="1:3">
      <c r="A307" s="301">
        <v>20401</v>
      </c>
      <c r="B307" s="302" t="s">
        <v>276</v>
      </c>
      <c r="C307" s="303">
        <f>SUM(C308:C309)</f>
        <v>0</v>
      </c>
    </row>
    <row r="308" s="304" customFormat="1" hidden="1" customHeight="1" spans="1:3">
      <c r="A308" s="301">
        <v>2040101</v>
      </c>
      <c r="B308" s="301" t="s">
        <v>277</v>
      </c>
      <c r="C308" s="303"/>
    </row>
    <row r="309" s="304" customFormat="1" hidden="1" customHeight="1" spans="1:3">
      <c r="A309" s="301">
        <v>2040199</v>
      </c>
      <c r="B309" s="301" t="s">
        <v>278</v>
      </c>
      <c r="C309" s="303"/>
    </row>
    <row r="310" s="304" customFormat="1" customHeight="1" spans="1:3">
      <c r="A310" s="301">
        <v>20402</v>
      </c>
      <c r="B310" s="302" t="s">
        <v>279</v>
      </c>
      <c r="C310" s="303">
        <f>SUM(C311:C320)</f>
        <v>6299</v>
      </c>
    </row>
    <row r="311" s="304" customFormat="1" customHeight="1" spans="1:3">
      <c r="A311" s="301">
        <v>2040201</v>
      </c>
      <c r="B311" s="301" t="s">
        <v>94</v>
      </c>
      <c r="C311" s="303">
        <v>38</v>
      </c>
    </row>
    <row r="312" s="304" customFormat="1" customHeight="1" spans="1:3">
      <c r="A312" s="301">
        <v>2040202</v>
      </c>
      <c r="B312" s="301" t="s">
        <v>95</v>
      </c>
      <c r="C312" s="303">
        <v>450</v>
      </c>
    </row>
    <row r="313" s="304" customFormat="1" hidden="1" customHeight="1" spans="1:3">
      <c r="A313" s="301">
        <v>2040203</v>
      </c>
      <c r="B313" s="301" t="s">
        <v>96</v>
      </c>
      <c r="C313" s="303"/>
    </row>
    <row r="314" s="304" customFormat="1" hidden="1" customHeight="1" spans="1:3">
      <c r="A314" s="301">
        <v>2040219</v>
      </c>
      <c r="B314" s="301" t="s">
        <v>134</v>
      </c>
      <c r="C314" s="303"/>
    </row>
    <row r="315" s="304" customFormat="1" hidden="1" customHeight="1" spans="1:3">
      <c r="A315" s="301">
        <v>2040220</v>
      </c>
      <c r="B315" s="301" t="s">
        <v>280</v>
      </c>
      <c r="C315" s="303"/>
    </row>
    <row r="316" s="304" customFormat="1" hidden="1" customHeight="1" spans="1:3">
      <c r="A316" s="301">
        <v>2040221</v>
      </c>
      <c r="B316" s="301" t="s">
        <v>281</v>
      </c>
      <c r="C316" s="303"/>
    </row>
    <row r="317" s="304" customFormat="1" hidden="1" customHeight="1" spans="1:3">
      <c r="A317" s="301">
        <v>2040222</v>
      </c>
      <c r="B317" s="301" t="s">
        <v>282</v>
      </c>
      <c r="C317" s="303"/>
    </row>
    <row r="318" s="304" customFormat="1" hidden="1" customHeight="1" spans="1:3">
      <c r="A318" s="301">
        <v>2040223</v>
      </c>
      <c r="B318" s="301" t="s">
        <v>283</v>
      </c>
      <c r="C318" s="303"/>
    </row>
    <row r="319" s="304" customFormat="1" hidden="1" customHeight="1" spans="1:3">
      <c r="A319" s="301">
        <v>2040250</v>
      </c>
      <c r="B319" s="301" t="s">
        <v>103</v>
      </c>
      <c r="C319" s="303"/>
    </row>
    <row r="320" s="304" customFormat="1" customHeight="1" spans="1:3">
      <c r="A320" s="301">
        <v>2040299</v>
      </c>
      <c r="B320" s="301" t="s">
        <v>284</v>
      </c>
      <c r="C320" s="303">
        <v>5811</v>
      </c>
    </row>
    <row r="321" s="304" customFormat="1" hidden="1" customHeight="1" spans="1:3">
      <c r="A321" s="301">
        <v>20403</v>
      </c>
      <c r="B321" s="302" t="s">
        <v>285</v>
      </c>
      <c r="C321" s="303">
        <f>SUM(C322:C327)</f>
        <v>0</v>
      </c>
    </row>
    <row r="322" s="304" customFormat="1" hidden="1" customHeight="1" spans="1:3">
      <c r="A322" s="301">
        <v>2040301</v>
      </c>
      <c r="B322" s="301" t="s">
        <v>94</v>
      </c>
      <c r="C322" s="303"/>
    </row>
    <row r="323" s="304" customFormat="1" hidden="1" customHeight="1" spans="1:3">
      <c r="A323" s="301">
        <v>2040302</v>
      </c>
      <c r="B323" s="301" t="s">
        <v>95</v>
      </c>
      <c r="C323" s="303"/>
    </row>
    <row r="324" s="304" customFormat="1" hidden="1" customHeight="1" spans="1:3">
      <c r="A324" s="301">
        <v>2040303</v>
      </c>
      <c r="B324" s="301" t="s">
        <v>96</v>
      </c>
      <c r="C324" s="303"/>
    </row>
    <row r="325" s="304" customFormat="1" hidden="1" customHeight="1" spans="1:3">
      <c r="A325" s="301">
        <v>2040304</v>
      </c>
      <c r="B325" s="301" t="s">
        <v>286</v>
      </c>
      <c r="C325" s="303"/>
    </row>
    <row r="326" s="304" customFormat="1" hidden="1" customHeight="1" spans="1:3">
      <c r="A326" s="301">
        <v>2040350</v>
      </c>
      <c r="B326" s="301" t="s">
        <v>103</v>
      </c>
      <c r="C326" s="303"/>
    </row>
    <row r="327" s="304" customFormat="1" hidden="1" customHeight="1" spans="1:3">
      <c r="A327" s="301">
        <v>2040399</v>
      </c>
      <c r="B327" s="301" t="s">
        <v>287</v>
      </c>
      <c r="C327" s="303"/>
    </row>
    <row r="328" s="304" customFormat="1" customHeight="1" spans="1:3">
      <c r="A328" s="301">
        <v>20404</v>
      </c>
      <c r="B328" s="302" t="s">
        <v>288</v>
      </c>
      <c r="C328" s="303">
        <f>SUM(C329:C335)</f>
        <v>1611</v>
      </c>
    </row>
    <row r="329" s="304" customFormat="1" customHeight="1" spans="1:3">
      <c r="A329" s="301">
        <v>2040401</v>
      </c>
      <c r="B329" s="301" t="s">
        <v>94</v>
      </c>
      <c r="C329" s="303">
        <v>1436</v>
      </c>
    </row>
    <row r="330" s="304" customFormat="1" customHeight="1" spans="1:3">
      <c r="A330" s="301">
        <v>2040402</v>
      </c>
      <c r="B330" s="301" t="s">
        <v>95</v>
      </c>
      <c r="C330" s="303">
        <v>45</v>
      </c>
    </row>
    <row r="331" s="304" customFormat="1" hidden="1" customHeight="1" spans="1:3">
      <c r="A331" s="301">
        <v>2040403</v>
      </c>
      <c r="B331" s="301" t="s">
        <v>96</v>
      </c>
      <c r="C331" s="303"/>
    </row>
    <row r="332" s="304" customFormat="1" hidden="1" customHeight="1" spans="1:3">
      <c r="A332" s="301">
        <v>2040409</v>
      </c>
      <c r="B332" s="301" t="s">
        <v>289</v>
      </c>
      <c r="C332" s="303"/>
    </row>
    <row r="333" s="304" customFormat="1" hidden="1" customHeight="1" spans="1:3">
      <c r="A333" s="301">
        <v>2040410</v>
      </c>
      <c r="B333" s="301" t="s">
        <v>290</v>
      </c>
      <c r="C333" s="303"/>
    </row>
    <row r="334" s="304" customFormat="1" customHeight="1" spans="1:3">
      <c r="A334" s="301">
        <v>2040450</v>
      </c>
      <c r="B334" s="301" t="s">
        <v>103</v>
      </c>
      <c r="C334" s="303">
        <v>130</v>
      </c>
    </row>
    <row r="335" s="304" customFormat="1" hidden="1" customHeight="1" spans="1:3">
      <c r="A335" s="301">
        <v>2040499</v>
      </c>
      <c r="B335" s="301" t="s">
        <v>291</v>
      </c>
      <c r="C335" s="303"/>
    </row>
    <row r="336" s="304" customFormat="1" customHeight="1" spans="1:3">
      <c r="A336" s="301">
        <v>20405</v>
      </c>
      <c r="B336" s="302" t="s">
        <v>292</v>
      </c>
      <c r="C336" s="303">
        <f>SUM(C337:C344)</f>
        <v>2938</v>
      </c>
    </row>
    <row r="337" s="304" customFormat="1" customHeight="1" spans="1:3">
      <c r="A337" s="301">
        <v>2040501</v>
      </c>
      <c r="B337" s="301" t="s">
        <v>94</v>
      </c>
      <c r="C337" s="303">
        <v>2060</v>
      </c>
    </row>
    <row r="338" s="304" customFormat="1" customHeight="1" spans="1:3">
      <c r="A338" s="301">
        <v>2040502</v>
      </c>
      <c r="B338" s="301" t="s">
        <v>95</v>
      </c>
      <c r="C338" s="303">
        <v>530</v>
      </c>
    </row>
    <row r="339" s="304" customFormat="1" hidden="1" customHeight="1" spans="1:3">
      <c r="A339" s="301">
        <v>2040503</v>
      </c>
      <c r="B339" s="301" t="s">
        <v>96</v>
      </c>
      <c r="C339" s="303"/>
    </row>
    <row r="340" s="304" customFormat="1" hidden="1" customHeight="1" spans="1:3">
      <c r="A340" s="301">
        <v>2040504</v>
      </c>
      <c r="B340" s="301" t="s">
        <v>293</v>
      </c>
      <c r="C340" s="303"/>
    </row>
    <row r="341" s="304" customFormat="1" hidden="1" customHeight="1" spans="1:3">
      <c r="A341" s="301">
        <v>2040505</v>
      </c>
      <c r="B341" s="301" t="s">
        <v>294</v>
      </c>
      <c r="C341" s="303"/>
    </row>
    <row r="342" s="304" customFormat="1" hidden="1" customHeight="1" spans="1:3">
      <c r="A342" s="301">
        <v>2040506</v>
      </c>
      <c r="B342" s="301" t="s">
        <v>295</v>
      </c>
      <c r="C342" s="303"/>
    </row>
    <row r="343" s="304" customFormat="1" customHeight="1" spans="1:3">
      <c r="A343" s="301">
        <v>2040550</v>
      </c>
      <c r="B343" s="301" t="s">
        <v>103</v>
      </c>
      <c r="C343" s="303">
        <v>348</v>
      </c>
    </row>
    <row r="344" s="304" customFormat="1" hidden="1" customHeight="1" spans="1:3">
      <c r="A344" s="301">
        <v>2040599</v>
      </c>
      <c r="B344" s="301" t="s">
        <v>296</v>
      </c>
      <c r="C344" s="303"/>
    </row>
    <row r="345" s="304" customFormat="1" customHeight="1" spans="1:3">
      <c r="A345" s="301">
        <v>20406</v>
      </c>
      <c r="B345" s="302" t="s">
        <v>297</v>
      </c>
      <c r="C345" s="303">
        <f>SUM(C346:C358)</f>
        <v>1710</v>
      </c>
    </row>
    <row r="346" s="304" customFormat="1" customHeight="1" spans="1:3">
      <c r="A346" s="301">
        <v>2040601</v>
      </c>
      <c r="B346" s="301" t="s">
        <v>94</v>
      </c>
      <c r="C346" s="303">
        <v>1010</v>
      </c>
    </row>
    <row r="347" s="304" customFormat="1" customHeight="1" spans="1:3">
      <c r="A347" s="301">
        <v>2040602</v>
      </c>
      <c r="B347" s="301" t="s">
        <v>95</v>
      </c>
      <c r="C347" s="303">
        <v>234</v>
      </c>
    </row>
    <row r="348" s="304" customFormat="1" hidden="1" customHeight="1" spans="1:3">
      <c r="A348" s="301">
        <v>2040603</v>
      </c>
      <c r="B348" s="301" t="s">
        <v>96</v>
      </c>
      <c r="C348" s="303"/>
    </row>
    <row r="349" s="304" customFormat="1" customHeight="1" spans="1:3">
      <c r="A349" s="301">
        <v>2040604</v>
      </c>
      <c r="B349" s="301" t="s">
        <v>298</v>
      </c>
      <c r="C349" s="303">
        <v>85</v>
      </c>
    </row>
    <row r="350" s="304" customFormat="1" customHeight="1" spans="1:3">
      <c r="A350" s="301">
        <v>2040605</v>
      </c>
      <c r="B350" s="301" t="s">
        <v>299</v>
      </c>
      <c r="C350" s="303">
        <v>3</v>
      </c>
    </row>
    <row r="351" s="304" customFormat="1" customHeight="1" spans="1:3">
      <c r="A351" s="301">
        <v>2040606</v>
      </c>
      <c r="B351" s="301" t="s">
        <v>300</v>
      </c>
      <c r="C351" s="303">
        <v>36</v>
      </c>
    </row>
    <row r="352" s="304" customFormat="1" customHeight="1" spans="1:3">
      <c r="A352" s="301">
        <v>2040607</v>
      </c>
      <c r="B352" s="301" t="s">
        <v>301</v>
      </c>
      <c r="C352" s="303">
        <v>49</v>
      </c>
    </row>
    <row r="353" s="304" customFormat="1" hidden="1" customHeight="1" spans="1:3">
      <c r="A353" s="301">
        <v>2040608</v>
      </c>
      <c r="B353" s="301" t="s">
        <v>302</v>
      </c>
      <c r="C353" s="303"/>
    </row>
    <row r="354" s="304" customFormat="1" customHeight="1" spans="1:3">
      <c r="A354" s="301">
        <v>2040610</v>
      </c>
      <c r="B354" s="301" t="s">
        <v>303</v>
      </c>
      <c r="C354" s="303">
        <v>45</v>
      </c>
    </row>
    <row r="355" s="304" customFormat="1" customHeight="1" spans="1:3">
      <c r="A355" s="301">
        <v>2040612</v>
      </c>
      <c r="B355" s="301" t="s">
        <v>304</v>
      </c>
      <c r="C355" s="303">
        <v>75</v>
      </c>
    </row>
    <row r="356" s="304" customFormat="1" hidden="1" customHeight="1" spans="1:3">
      <c r="A356" s="301">
        <v>2040613</v>
      </c>
      <c r="B356" s="301" t="s">
        <v>134</v>
      </c>
      <c r="C356" s="303"/>
    </row>
    <row r="357" s="304" customFormat="1" customHeight="1" spans="1:3">
      <c r="A357" s="301">
        <v>2040650</v>
      </c>
      <c r="B357" s="301" t="s">
        <v>103</v>
      </c>
      <c r="C357" s="303">
        <v>173</v>
      </c>
    </row>
    <row r="358" s="304" customFormat="1" hidden="1" customHeight="1" spans="1:3">
      <c r="A358" s="301">
        <v>2040699</v>
      </c>
      <c r="B358" s="301" t="s">
        <v>305</v>
      </c>
      <c r="C358" s="303"/>
    </row>
    <row r="359" s="304" customFormat="1" hidden="1" customHeight="1" spans="1:3">
      <c r="A359" s="301">
        <v>20407</v>
      </c>
      <c r="B359" s="302" t="s">
        <v>306</v>
      </c>
      <c r="C359" s="303">
        <f>SUM(C360:C368)</f>
        <v>0</v>
      </c>
    </row>
    <row r="360" s="304" customFormat="1" hidden="1" customHeight="1" spans="1:3">
      <c r="A360" s="301">
        <v>2040701</v>
      </c>
      <c r="B360" s="301" t="s">
        <v>94</v>
      </c>
      <c r="C360" s="303"/>
    </row>
    <row r="361" s="304" customFormat="1" hidden="1" customHeight="1" spans="1:3">
      <c r="A361" s="301">
        <v>2040702</v>
      </c>
      <c r="B361" s="301" t="s">
        <v>95</v>
      </c>
      <c r="C361" s="303"/>
    </row>
    <row r="362" s="304" customFormat="1" hidden="1" customHeight="1" spans="1:3">
      <c r="A362" s="301">
        <v>2040703</v>
      </c>
      <c r="B362" s="301" t="s">
        <v>96</v>
      </c>
      <c r="C362" s="303"/>
    </row>
    <row r="363" s="304" customFormat="1" hidden="1" customHeight="1" spans="1:3">
      <c r="A363" s="301">
        <v>2040704</v>
      </c>
      <c r="B363" s="301" t="s">
        <v>307</v>
      </c>
      <c r="C363" s="303"/>
    </row>
    <row r="364" s="304" customFormat="1" hidden="1" customHeight="1" spans="1:3">
      <c r="A364" s="301">
        <v>2040705</v>
      </c>
      <c r="B364" s="301" t="s">
        <v>308</v>
      </c>
      <c r="C364" s="303"/>
    </row>
    <row r="365" s="304" customFormat="1" hidden="1" customHeight="1" spans="1:3">
      <c r="A365" s="301">
        <v>2040706</v>
      </c>
      <c r="B365" s="301" t="s">
        <v>309</v>
      </c>
      <c r="C365" s="303"/>
    </row>
    <row r="366" s="304" customFormat="1" hidden="1" customHeight="1" spans="1:3">
      <c r="A366" s="301">
        <v>2040707</v>
      </c>
      <c r="B366" s="301" t="s">
        <v>134</v>
      </c>
      <c r="C366" s="303"/>
    </row>
    <row r="367" s="304" customFormat="1" hidden="1" customHeight="1" spans="1:3">
      <c r="A367" s="301">
        <v>2040750</v>
      </c>
      <c r="B367" s="301" t="s">
        <v>103</v>
      </c>
      <c r="C367" s="303"/>
    </row>
    <row r="368" s="304" customFormat="1" hidden="1" customHeight="1" spans="1:3">
      <c r="A368" s="301">
        <v>2040799</v>
      </c>
      <c r="B368" s="301" t="s">
        <v>310</v>
      </c>
      <c r="C368" s="303"/>
    </row>
    <row r="369" s="304" customFormat="1" hidden="1" customHeight="1" spans="1:3">
      <c r="A369" s="301">
        <v>20408</v>
      </c>
      <c r="B369" s="302" t="s">
        <v>311</v>
      </c>
      <c r="C369" s="303">
        <f>SUM(C370:C378)</f>
        <v>0</v>
      </c>
    </row>
    <row r="370" s="304" customFormat="1" ht="17.25" hidden="1" customHeight="1" spans="1:3">
      <c r="A370" s="301">
        <v>2040801</v>
      </c>
      <c r="B370" s="301" t="s">
        <v>94</v>
      </c>
      <c r="C370" s="303"/>
    </row>
    <row r="371" s="27" customFormat="1" hidden="1" customHeight="1" spans="1:3">
      <c r="A371" s="301">
        <v>2040802</v>
      </c>
      <c r="B371" s="301" t="s">
        <v>95</v>
      </c>
      <c r="C371" s="303"/>
    </row>
    <row r="372" s="27" customFormat="1" hidden="1" customHeight="1" spans="1:3">
      <c r="A372" s="301">
        <v>2040803</v>
      </c>
      <c r="B372" s="301" t="s">
        <v>96</v>
      </c>
      <c r="C372" s="303"/>
    </row>
    <row r="373" s="27" customFormat="1" hidden="1" customHeight="1" spans="1:3">
      <c r="A373" s="301">
        <v>2040804</v>
      </c>
      <c r="B373" s="301" t="s">
        <v>312</v>
      </c>
      <c r="C373" s="303"/>
    </row>
    <row r="374" s="27" customFormat="1" hidden="1" customHeight="1" spans="1:3">
      <c r="A374" s="301">
        <v>2040805</v>
      </c>
      <c r="B374" s="301" t="s">
        <v>313</v>
      </c>
      <c r="C374" s="303"/>
    </row>
    <row r="375" s="27" customFormat="1" hidden="1" customHeight="1" spans="1:3">
      <c r="A375" s="301">
        <v>2040806</v>
      </c>
      <c r="B375" s="301" t="s">
        <v>314</v>
      </c>
      <c r="C375" s="303"/>
    </row>
    <row r="376" s="27" customFormat="1" hidden="1" customHeight="1" spans="1:3">
      <c r="A376" s="301">
        <v>2040807</v>
      </c>
      <c r="B376" s="301" t="s">
        <v>134</v>
      </c>
      <c r="C376" s="303"/>
    </row>
    <row r="377" s="27" customFormat="1" hidden="1" customHeight="1" spans="1:3">
      <c r="A377" s="301">
        <v>2040850</v>
      </c>
      <c r="B377" s="301" t="s">
        <v>103</v>
      </c>
      <c r="C377" s="303"/>
    </row>
    <row r="378" s="27" customFormat="1" hidden="1" customHeight="1" spans="1:3">
      <c r="A378" s="301">
        <v>2040899</v>
      </c>
      <c r="B378" s="301" t="s">
        <v>315</v>
      </c>
      <c r="C378" s="303"/>
    </row>
    <row r="379" s="27" customFormat="1" hidden="1" customHeight="1" spans="1:3">
      <c r="A379" s="301">
        <v>20409</v>
      </c>
      <c r="B379" s="302" t="s">
        <v>316</v>
      </c>
      <c r="C379" s="303">
        <f>SUM(C380:C386)</f>
        <v>0</v>
      </c>
    </row>
    <row r="380" s="27" customFormat="1" hidden="1" customHeight="1" spans="1:3">
      <c r="A380" s="301">
        <v>2040901</v>
      </c>
      <c r="B380" s="301" t="s">
        <v>94</v>
      </c>
      <c r="C380" s="303"/>
    </row>
    <row r="381" s="27" customFormat="1" hidden="1" customHeight="1" spans="1:3">
      <c r="A381" s="301">
        <v>2040902</v>
      </c>
      <c r="B381" s="301" t="s">
        <v>95</v>
      </c>
      <c r="C381" s="303"/>
    </row>
    <row r="382" s="27" customFormat="1" hidden="1" customHeight="1" spans="1:3">
      <c r="A382" s="301">
        <v>2040903</v>
      </c>
      <c r="B382" s="301" t="s">
        <v>96</v>
      </c>
      <c r="C382" s="303"/>
    </row>
    <row r="383" s="27" customFormat="1" hidden="1" customHeight="1" spans="1:3">
      <c r="A383" s="301">
        <v>2040904</v>
      </c>
      <c r="B383" s="301" t="s">
        <v>317</v>
      </c>
      <c r="C383" s="303"/>
    </row>
    <row r="384" s="27" customFormat="1" hidden="1" customHeight="1" spans="1:3">
      <c r="A384" s="301">
        <v>2040905</v>
      </c>
      <c r="B384" s="301" t="s">
        <v>318</v>
      </c>
      <c r="C384" s="303"/>
    </row>
    <row r="385" s="27" customFormat="1" hidden="1" customHeight="1" spans="1:3">
      <c r="A385" s="301">
        <v>2040950</v>
      </c>
      <c r="B385" s="301" t="s">
        <v>103</v>
      </c>
      <c r="C385" s="303"/>
    </row>
    <row r="386" s="27" customFormat="1" hidden="1" customHeight="1" spans="1:3">
      <c r="A386" s="301">
        <v>2040999</v>
      </c>
      <c r="B386" s="301" t="s">
        <v>319</v>
      </c>
      <c r="C386" s="303"/>
    </row>
    <row r="387" s="27" customFormat="1" hidden="1" customHeight="1" spans="1:3">
      <c r="A387" s="301">
        <v>20410</v>
      </c>
      <c r="B387" s="302" t="s">
        <v>320</v>
      </c>
      <c r="C387" s="303">
        <f>SUM(C388:C392)</f>
        <v>0</v>
      </c>
    </row>
    <row r="388" s="27" customFormat="1" hidden="1" customHeight="1" spans="1:3">
      <c r="A388" s="301">
        <v>2041001</v>
      </c>
      <c r="B388" s="301" t="s">
        <v>94</v>
      </c>
      <c r="C388" s="303"/>
    </row>
    <row r="389" s="27" customFormat="1" hidden="1" customHeight="1" spans="1:3">
      <c r="A389" s="301">
        <v>2041002</v>
      </c>
      <c r="B389" s="301" t="s">
        <v>95</v>
      </c>
      <c r="C389" s="303"/>
    </row>
    <row r="390" s="27" customFormat="1" hidden="1" customHeight="1" spans="1:3">
      <c r="A390" s="301">
        <v>2041006</v>
      </c>
      <c r="B390" s="301" t="s">
        <v>134</v>
      </c>
      <c r="C390" s="303"/>
    </row>
    <row r="391" s="27" customFormat="1" hidden="1" customHeight="1" spans="1:3">
      <c r="A391" s="301">
        <v>2041007</v>
      </c>
      <c r="B391" s="301" t="s">
        <v>321</v>
      </c>
      <c r="C391" s="303"/>
    </row>
    <row r="392" s="27" customFormat="1" hidden="1" customHeight="1" spans="1:3">
      <c r="A392" s="301">
        <v>2041099</v>
      </c>
      <c r="B392" s="301" t="s">
        <v>322</v>
      </c>
      <c r="C392" s="303"/>
    </row>
    <row r="393" s="27" customFormat="1" customHeight="1" spans="1:3">
      <c r="A393" s="301">
        <v>20499</v>
      </c>
      <c r="B393" s="302" t="s">
        <v>323</v>
      </c>
      <c r="C393" s="303">
        <f>SUM(C394:C395)</f>
        <v>116</v>
      </c>
    </row>
    <row r="394" s="27" customFormat="1" hidden="1" customHeight="1" spans="1:3">
      <c r="A394" s="301">
        <v>2049902</v>
      </c>
      <c r="B394" s="301" t="s">
        <v>324</v>
      </c>
      <c r="C394" s="303"/>
    </row>
    <row r="395" s="27" customFormat="1" customHeight="1" spans="1:3">
      <c r="A395" s="301">
        <v>2049999</v>
      </c>
      <c r="B395" s="301" t="s">
        <v>325</v>
      </c>
      <c r="C395" s="303">
        <v>116</v>
      </c>
    </row>
    <row r="396" s="27" customFormat="1" customHeight="1" spans="1:3">
      <c r="A396" s="301">
        <v>205</v>
      </c>
      <c r="B396" s="302" t="s">
        <v>326</v>
      </c>
      <c r="C396" s="303">
        <f>SUM(C397,C402,C409,C415,C421,C425,C429,C433,C439,C446)</f>
        <v>123290</v>
      </c>
    </row>
    <row r="397" s="27" customFormat="1" customHeight="1" spans="1:3">
      <c r="A397" s="301">
        <v>20501</v>
      </c>
      <c r="B397" s="302" t="s">
        <v>327</v>
      </c>
      <c r="C397" s="303">
        <f>SUM(C398:C401)</f>
        <v>2050</v>
      </c>
    </row>
    <row r="398" s="27" customFormat="1" customHeight="1" spans="1:3">
      <c r="A398" s="301">
        <v>2050101</v>
      </c>
      <c r="B398" s="301" t="s">
        <v>94</v>
      </c>
      <c r="C398" s="303">
        <v>1083</v>
      </c>
    </row>
    <row r="399" s="27" customFormat="1" hidden="1" customHeight="1" spans="1:3">
      <c r="A399" s="301">
        <v>2050102</v>
      </c>
      <c r="B399" s="301" t="s">
        <v>95</v>
      </c>
      <c r="C399" s="303"/>
    </row>
    <row r="400" s="27" customFormat="1" customHeight="1" spans="1:3">
      <c r="A400" s="301">
        <v>2050103</v>
      </c>
      <c r="B400" s="301" t="s">
        <v>96</v>
      </c>
      <c r="C400" s="303">
        <v>967</v>
      </c>
    </row>
    <row r="401" s="27" customFormat="1" hidden="1" customHeight="1" spans="1:3">
      <c r="A401" s="301">
        <v>2050199</v>
      </c>
      <c r="B401" s="301" t="s">
        <v>328</v>
      </c>
      <c r="C401" s="303"/>
    </row>
    <row r="402" s="27" customFormat="1" customHeight="1" spans="1:3">
      <c r="A402" s="301">
        <v>20502</v>
      </c>
      <c r="B402" s="302" t="s">
        <v>329</v>
      </c>
      <c r="C402" s="303">
        <f>SUM(C403:C408)</f>
        <v>108964</v>
      </c>
    </row>
    <row r="403" s="27" customFormat="1" customHeight="1" spans="1:3">
      <c r="A403" s="301">
        <v>2050201</v>
      </c>
      <c r="B403" s="301" t="s">
        <v>330</v>
      </c>
      <c r="C403" s="303">
        <v>22580</v>
      </c>
    </row>
    <row r="404" s="27" customFormat="1" customHeight="1" spans="1:3">
      <c r="A404" s="301">
        <v>2050202</v>
      </c>
      <c r="B404" s="301" t="s">
        <v>331</v>
      </c>
      <c r="C404" s="303">
        <v>39070</v>
      </c>
    </row>
    <row r="405" s="27" customFormat="1" customHeight="1" spans="1:3">
      <c r="A405" s="301">
        <v>2050203</v>
      </c>
      <c r="B405" s="301" t="s">
        <v>332</v>
      </c>
      <c r="C405" s="303">
        <v>34744</v>
      </c>
    </row>
    <row r="406" s="27" customFormat="1" hidden="1" customHeight="1" spans="1:3">
      <c r="A406" s="301">
        <v>2050204</v>
      </c>
      <c r="B406" s="301" t="s">
        <v>333</v>
      </c>
      <c r="C406" s="303"/>
    </row>
    <row r="407" s="27" customFormat="1" hidden="1" customHeight="1" spans="1:3">
      <c r="A407" s="301">
        <v>2050205</v>
      </c>
      <c r="B407" s="301" t="s">
        <v>334</v>
      </c>
      <c r="C407" s="303"/>
    </row>
    <row r="408" s="27" customFormat="1" customHeight="1" spans="1:3">
      <c r="A408" s="301">
        <v>2050299</v>
      </c>
      <c r="B408" s="301" t="s">
        <v>335</v>
      </c>
      <c r="C408" s="303">
        <v>12570</v>
      </c>
    </row>
    <row r="409" s="27" customFormat="1" customHeight="1" spans="1:3">
      <c r="A409" s="301">
        <v>20503</v>
      </c>
      <c r="B409" s="302" t="s">
        <v>336</v>
      </c>
      <c r="C409" s="303">
        <f>SUM(C410:C414)</f>
        <v>4488</v>
      </c>
    </row>
    <row r="410" s="27" customFormat="1" hidden="1" customHeight="1" spans="1:3">
      <c r="A410" s="301">
        <v>2050301</v>
      </c>
      <c r="B410" s="301" t="s">
        <v>337</v>
      </c>
      <c r="C410" s="303"/>
    </row>
    <row r="411" s="27" customFormat="1" customHeight="1" spans="1:3">
      <c r="A411" s="301">
        <v>2050302</v>
      </c>
      <c r="B411" s="301" t="s">
        <v>338</v>
      </c>
      <c r="C411" s="303">
        <v>4287</v>
      </c>
    </row>
    <row r="412" s="27" customFormat="1" customHeight="1" spans="1:3">
      <c r="A412" s="301">
        <v>2050303</v>
      </c>
      <c r="B412" s="301" t="s">
        <v>339</v>
      </c>
      <c r="C412" s="303">
        <v>200</v>
      </c>
    </row>
    <row r="413" s="27" customFormat="1" customHeight="1" spans="1:3">
      <c r="A413" s="301">
        <v>2050305</v>
      </c>
      <c r="B413" s="301" t="s">
        <v>340</v>
      </c>
      <c r="C413" s="303">
        <v>1</v>
      </c>
    </row>
    <row r="414" s="27" customFormat="1" hidden="1" customHeight="1" spans="1:3">
      <c r="A414" s="301">
        <v>2050399</v>
      </c>
      <c r="B414" s="301" t="s">
        <v>341</v>
      </c>
      <c r="C414" s="303"/>
    </row>
    <row r="415" s="27" customFormat="1" customHeight="1" spans="1:3">
      <c r="A415" s="301">
        <v>20504</v>
      </c>
      <c r="B415" s="302" t="s">
        <v>342</v>
      </c>
      <c r="C415" s="303">
        <f>SUM(C416:C420)</f>
        <v>19</v>
      </c>
    </row>
    <row r="416" s="27" customFormat="1" hidden="1" customHeight="1" spans="1:3">
      <c r="A416" s="301">
        <v>2050401</v>
      </c>
      <c r="B416" s="301" t="s">
        <v>343</v>
      </c>
      <c r="C416" s="303"/>
    </row>
    <row r="417" s="27" customFormat="1" hidden="1" customHeight="1" spans="1:3">
      <c r="A417" s="301">
        <v>2050402</v>
      </c>
      <c r="B417" s="301" t="s">
        <v>344</v>
      </c>
      <c r="C417" s="303"/>
    </row>
    <row r="418" s="27" customFormat="1" hidden="1" customHeight="1" spans="1:3">
      <c r="A418" s="301">
        <v>2050403</v>
      </c>
      <c r="B418" s="301" t="s">
        <v>345</v>
      </c>
      <c r="C418" s="303"/>
    </row>
    <row r="419" s="27" customFormat="1" hidden="1" customHeight="1" spans="1:3">
      <c r="A419" s="301">
        <v>2050404</v>
      </c>
      <c r="B419" s="301" t="s">
        <v>346</v>
      </c>
      <c r="C419" s="303"/>
    </row>
    <row r="420" s="27" customFormat="1" customHeight="1" spans="1:3">
      <c r="A420" s="301">
        <v>2050499</v>
      </c>
      <c r="B420" s="301" t="s">
        <v>347</v>
      </c>
      <c r="C420" s="303">
        <v>19</v>
      </c>
    </row>
    <row r="421" s="27" customFormat="1" hidden="1" customHeight="1" spans="1:3">
      <c r="A421" s="301">
        <v>20505</v>
      </c>
      <c r="B421" s="302" t="s">
        <v>348</v>
      </c>
      <c r="C421" s="303">
        <f>SUM(C422:C424)</f>
        <v>0</v>
      </c>
    </row>
    <row r="422" s="27" customFormat="1" hidden="1" customHeight="1" spans="1:3">
      <c r="A422" s="301">
        <v>2050501</v>
      </c>
      <c r="B422" s="301" t="s">
        <v>349</v>
      </c>
      <c r="C422" s="303"/>
    </row>
    <row r="423" s="27" customFormat="1" hidden="1" customHeight="1" spans="1:3">
      <c r="A423" s="301">
        <v>2050502</v>
      </c>
      <c r="B423" s="301" t="s">
        <v>350</v>
      </c>
      <c r="C423" s="303"/>
    </row>
    <row r="424" s="27" customFormat="1" hidden="1" customHeight="1" spans="1:3">
      <c r="A424" s="301">
        <v>2050599</v>
      </c>
      <c r="B424" s="301" t="s">
        <v>351</v>
      </c>
      <c r="C424" s="303"/>
    </row>
    <row r="425" s="27" customFormat="1" hidden="1" customHeight="1" spans="1:3">
      <c r="A425" s="301">
        <v>20506</v>
      </c>
      <c r="B425" s="302" t="s">
        <v>352</v>
      </c>
      <c r="C425" s="303">
        <f>SUM(C426:C428)</f>
        <v>0</v>
      </c>
    </row>
    <row r="426" s="27" customFormat="1" hidden="1" customHeight="1" spans="1:3">
      <c r="A426" s="301">
        <v>2050601</v>
      </c>
      <c r="B426" s="301" t="s">
        <v>353</v>
      </c>
      <c r="C426" s="303"/>
    </row>
    <row r="427" s="27" customFormat="1" hidden="1" customHeight="1" spans="1:3">
      <c r="A427" s="301">
        <v>2050602</v>
      </c>
      <c r="B427" s="301" t="s">
        <v>354</v>
      </c>
      <c r="C427" s="303"/>
    </row>
    <row r="428" s="27" customFormat="1" hidden="1" customHeight="1" spans="1:3">
      <c r="A428" s="301">
        <v>2050699</v>
      </c>
      <c r="B428" s="301" t="s">
        <v>355</v>
      </c>
      <c r="C428" s="303"/>
    </row>
    <row r="429" s="27" customFormat="1" customHeight="1" spans="1:3">
      <c r="A429" s="301">
        <v>20507</v>
      </c>
      <c r="B429" s="302" t="s">
        <v>356</v>
      </c>
      <c r="C429" s="303">
        <f>SUM(C430:C432)</f>
        <v>894</v>
      </c>
    </row>
    <row r="430" s="27" customFormat="1" customHeight="1" spans="1:3">
      <c r="A430" s="301">
        <v>2050701</v>
      </c>
      <c r="B430" s="301" t="s">
        <v>357</v>
      </c>
      <c r="C430" s="303">
        <v>894</v>
      </c>
    </row>
    <row r="431" s="27" customFormat="1" hidden="1" customHeight="1" spans="1:3">
      <c r="A431" s="301">
        <v>2050702</v>
      </c>
      <c r="B431" s="301" t="s">
        <v>358</v>
      </c>
      <c r="C431" s="303"/>
    </row>
    <row r="432" s="27" customFormat="1" hidden="1" customHeight="1" spans="1:3">
      <c r="A432" s="301">
        <v>2050799</v>
      </c>
      <c r="B432" s="301" t="s">
        <v>359</v>
      </c>
      <c r="C432" s="303"/>
    </row>
    <row r="433" s="27" customFormat="1" customHeight="1" spans="1:3">
      <c r="A433" s="301">
        <v>20508</v>
      </c>
      <c r="B433" s="302" t="s">
        <v>360</v>
      </c>
      <c r="C433" s="303">
        <f>SUM(C434:C438)</f>
        <v>592</v>
      </c>
    </row>
    <row r="434" s="27" customFormat="1" customHeight="1" spans="1:3">
      <c r="A434" s="301">
        <v>2050801</v>
      </c>
      <c r="B434" s="301" t="s">
        <v>361</v>
      </c>
      <c r="C434" s="303">
        <v>152</v>
      </c>
    </row>
    <row r="435" s="27" customFormat="1" customHeight="1" spans="1:3">
      <c r="A435" s="301">
        <v>2050802</v>
      </c>
      <c r="B435" s="301" t="s">
        <v>362</v>
      </c>
      <c r="C435" s="303">
        <v>440</v>
      </c>
    </row>
    <row r="436" s="27" customFormat="1" hidden="1" customHeight="1" spans="1:3">
      <c r="A436" s="301">
        <v>2050803</v>
      </c>
      <c r="B436" s="301" t="s">
        <v>363</v>
      </c>
      <c r="C436" s="303"/>
    </row>
    <row r="437" s="27" customFormat="1" hidden="1" customHeight="1" spans="1:3">
      <c r="A437" s="301">
        <v>2050804</v>
      </c>
      <c r="B437" s="301" t="s">
        <v>364</v>
      </c>
      <c r="C437" s="303"/>
    </row>
    <row r="438" s="27" customFormat="1" hidden="1" customHeight="1" spans="1:3">
      <c r="A438" s="301">
        <v>2050899</v>
      </c>
      <c r="B438" s="301" t="s">
        <v>365</v>
      </c>
      <c r="C438" s="303"/>
    </row>
    <row r="439" s="27" customFormat="1" customHeight="1" spans="1:3">
      <c r="A439" s="301">
        <v>20509</v>
      </c>
      <c r="B439" s="302" t="s">
        <v>366</v>
      </c>
      <c r="C439" s="303">
        <f>SUM(C440:C445)</f>
        <v>3690</v>
      </c>
    </row>
    <row r="440" s="27" customFormat="1" hidden="1" customHeight="1" spans="1:3">
      <c r="A440" s="301">
        <v>2050901</v>
      </c>
      <c r="B440" s="301" t="s">
        <v>367</v>
      </c>
      <c r="C440" s="303"/>
    </row>
    <row r="441" s="27" customFormat="1" hidden="1" customHeight="1" spans="1:3">
      <c r="A441" s="301">
        <v>2050902</v>
      </c>
      <c r="B441" s="301" t="s">
        <v>368</v>
      </c>
      <c r="C441" s="303"/>
    </row>
    <row r="442" s="27" customFormat="1" hidden="1" customHeight="1" spans="1:3">
      <c r="A442" s="301">
        <v>2050903</v>
      </c>
      <c r="B442" s="301" t="s">
        <v>369</v>
      </c>
      <c r="C442" s="303"/>
    </row>
    <row r="443" s="27" customFormat="1" hidden="1" customHeight="1" spans="1:3">
      <c r="A443" s="301">
        <v>2050904</v>
      </c>
      <c r="B443" s="301" t="s">
        <v>370</v>
      </c>
      <c r="C443" s="303"/>
    </row>
    <row r="444" s="27" customFormat="1" hidden="1" customHeight="1" spans="1:3">
      <c r="A444" s="301">
        <v>2050905</v>
      </c>
      <c r="B444" s="301" t="s">
        <v>371</v>
      </c>
      <c r="C444" s="303"/>
    </row>
    <row r="445" s="27" customFormat="1" customHeight="1" spans="1:3">
      <c r="A445" s="301">
        <v>2050999</v>
      </c>
      <c r="B445" s="301" t="s">
        <v>372</v>
      </c>
      <c r="C445" s="303">
        <v>3690</v>
      </c>
    </row>
    <row r="446" s="27" customFormat="1" customHeight="1" spans="1:3">
      <c r="A446" s="301">
        <v>20599</v>
      </c>
      <c r="B446" s="302" t="s">
        <v>373</v>
      </c>
      <c r="C446" s="303">
        <f>C447</f>
        <v>2593</v>
      </c>
    </row>
    <row r="447" s="27" customFormat="1" customHeight="1" spans="1:3">
      <c r="A447" s="301">
        <v>2059999</v>
      </c>
      <c r="B447" s="301" t="s">
        <v>374</v>
      </c>
      <c r="C447" s="303">
        <v>2593</v>
      </c>
    </row>
    <row r="448" s="27" customFormat="1" customHeight="1" spans="1:3">
      <c r="A448" s="301">
        <v>206</v>
      </c>
      <c r="B448" s="302" t="s">
        <v>375</v>
      </c>
      <c r="C448" s="303">
        <f>SUM(C449,C454,C463,C469,C474,C479,C484,C491,C495,C499)</f>
        <v>1200</v>
      </c>
    </row>
    <row r="449" s="27" customFormat="1" customHeight="1" spans="1:3">
      <c r="A449" s="301">
        <v>20601</v>
      </c>
      <c r="B449" s="302" t="s">
        <v>376</v>
      </c>
      <c r="C449" s="303">
        <f>SUM(C450:C453)</f>
        <v>362</v>
      </c>
    </row>
    <row r="450" s="27" customFormat="1" customHeight="1" spans="1:3">
      <c r="A450" s="301">
        <v>2060101</v>
      </c>
      <c r="B450" s="301" t="s">
        <v>94</v>
      </c>
      <c r="C450" s="303">
        <v>290</v>
      </c>
    </row>
    <row r="451" s="27" customFormat="1" hidden="1" customHeight="1" spans="1:3">
      <c r="A451" s="301">
        <v>2060102</v>
      </c>
      <c r="B451" s="301" t="s">
        <v>95</v>
      </c>
      <c r="C451" s="303"/>
    </row>
    <row r="452" s="27" customFormat="1" customHeight="1" spans="1:3">
      <c r="A452" s="301">
        <v>2060103</v>
      </c>
      <c r="B452" s="301" t="s">
        <v>96</v>
      </c>
      <c r="C452" s="303">
        <v>61</v>
      </c>
    </row>
    <row r="453" s="27" customFormat="1" customHeight="1" spans="1:3">
      <c r="A453" s="301">
        <v>2060199</v>
      </c>
      <c r="B453" s="301" t="s">
        <v>377</v>
      </c>
      <c r="C453" s="303">
        <v>11</v>
      </c>
    </row>
    <row r="454" s="27" customFormat="1" hidden="1" customHeight="1" spans="1:3">
      <c r="A454" s="301">
        <v>20602</v>
      </c>
      <c r="B454" s="302" t="s">
        <v>378</v>
      </c>
      <c r="C454" s="303">
        <f>SUM(C455:C462)</f>
        <v>0</v>
      </c>
    </row>
    <row r="455" s="27" customFormat="1" hidden="1" customHeight="1" spans="1:3">
      <c r="A455" s="301">
        <v>2060201</v>
      </c>
      <c r="B455" s="301" t="s">
        <v>379</v>
      </c>
      <c r="C455" s="303"/>
    </row>
    <row r="456" s="27" customFormat="1" hidden="1" customHeight="1" spans="1:3">
      <c r="A456" s="301">
        <v>2060203</v>
      </c>
      <c r="B456" s="301" t="s">
        <v>380</v>
      </c>
      <c r="C456" s="303"/>
    </row>
    <row r="457" s="27" customFormat="1" hidden="1" customHeight="1" spans="1:3">
      <c r="A457" s="301">
        <v>2060204</v>
      </c>
      <c r="B457" s="301" t="s">
        <v>381</v>
      </c>
      <c r="C457" s="303"/>
    </row>
    <row r="458" s="27" customFormat="1" hidden="1" customHeight="1" spans="1:3">
      <c r="A458" s="301">
        <v>2060205</v>
      </c>
      <c r="B458" s="301" t="s">
        <v>382</v>
      </c>
      <c r="C458" s="303"/>
    </row>
    <row r="459" s="27" customFormat="1" hidden="1" customHeight="1" spans="1:3">
      <c r="A459" s="301">
        <v>2060206</v>
      </c>
      <c r="B459" s="301" t="s">
        <v>383</v>
      </c>
      <c r="C459" s="303"/>
    </row>
    <row r="460" s="27" customFormat="1" hidden="1" customHeight="1" spans="1:3">
      <c r="A460" s="301">
        <v>2060207</v>
      </c>
      <c r="B460" s="301" t="s">
        <v>384</v>
      </c>
      <c r="C460" s="303"/>
    </row>
    <row r="461" s="27" customFormat="1" hidden="1" customHeight="1" spans="1:3">
      <c r="A461" s="301">
        <v>2060208</v>
      </c>
      <c r="B461" s="301" t="s">
        <v>385</v>
      </c>
      <c r="C461" s="303"/>
    </row>
    <row r="462" s="27" customFormat="1" hidden="1" customHeight="1" spans="1:3">
      <c r="A462" s="301">
        <v>2060299</v>
      </c>
      <c r="B462" s="301" t="s">
        <v>386</v>
      </c>
      <c r="C462" s="303"/>
    </row>
    <row r="463" s="27" customFormat="1" hidden="1" customHeight="1" spans="1:3">
      <c r="A463" s="301">
        <v>20603</v>
      </c>
      <c r="B463" s="302" t="s">
        <v>387</v>
      </c>
      <c r="C463" s="303">
        <f>SUM(C464:C468)</f>
        <v>0</v>
      </c>
    </row>
    <row r="464" s="27" customFormat="1" hidden="1" customHeight="1" spans="1:3">
      <c r="A464" s="301">
        <v>2060301</v>
      </c>
      <c r="B464" s="301" t="s">
        <v>379</v>
      </c>
      <c r="C464" s="303"/>
    </row>
    <row r="465" s="27" customFormat="1" hidden="1" customHeight="1" spans="1:3">
      <c r="A465" s="301">
        <v>2060302</v>
      </c>
      <c r="B465" s="301" t="s">
        <v>388</v>
      </c>
      <c r="C465" s="303"/>
    </row>
    <row r="466" s="27" customFormat="1" hidden="1" customHeight="1" spans="1:3">
      <c r="A466" s="301">
        <v>2060303</v>
      </c>
      <c r="B466" s="301" t="s">
        <v>389</v>
      </c>
      <c r="C466" s="303"/>
    </row>
    <row r="467" s="27" customFormat="1" hidden="1" customHeight="1" spans="1:3">
      <c r="A467" s="301">
        <v>2060304</v>
      </c>
      <c r="B467" s="301" t="s">
        <v>390</v>
      </c>
      <c r="C467" s="303"/>
    </row>
    <row r="468" s="27" customFormat="1" hidden="1" customHeight="1" spans="1:3">
      <c r="A468" s="301">
        <v>2060399</v>
      </c>
      <c r="B468" s="301" t="s">
        <v>391</v>
      </c>
      <c r="C468" s="303"/>
    </row>
    <row r="469" s="27" customFormat="1" hidden="1" customHeight="1" spans="1:3">
      <c r="A469" s="301">
        <v>20604</v>
      </c>
      <c r="B469" s="302" t="s">
        <v>392</v>
      </c>
      <c r="C469" s="303">
        <f>SUM(C470:C473)</f>
        <v>0</v>
      </c>
    </row>
    <row r="470" s="27" customFormat="1" hidden="1" customHeight="1" spans="1:3">
      <c r="A470" s="301">
        <v>2060401</v>
      </c>
      <c r="B470" s="301" t="s">
        <v>379</v>
      </c>
      <c r="C470" s="303"/>
    </row>
    <row r="471" s="27" customFormat="1" hidden="1" customHeight="1" spans="1:3">
      <c r="A471" s="301">
        <v>2060404</v>
      </c>
      <c r="B471" s="301" t="s">
        <v>393</v>
      </c>
      <c r="C471" s="303"/>
    </row>
    <row r="472" s="27" customFormat="1" hidden="1" customHeight="1" spans="1:3">
      <c r="A472" s="301">
        <v>2060405</v>
      </c>
      <c r="B472" s="301" t="s">
        <v>394</v>
      </c>
      <c r="C472" s="303"/>
    </row>
    <row r="473" s="27" customFormat="1" hidden="1" customHeight="1" spans="1:3">
      <c r="A473" s="301">
        <v>2060499</v>
      </c>
      <c r="B473" s="301" t="s">
        <v>395</v>
      </c>
      <c r="C473" s="303"/>
    </row>
    <row r="474" s="27" customFormat="1" hidden="1" customHeight="1" spans="1:3">
      <c r="A474" s="301">
        <v>20605</v>
      </c>
      <c r="B474" s="302" t="s">
        <v>396</v>
      </c>
      <c r="C474" s="303">
        <f>SUM(C475:C478)</f>
        <v>0</v>
      </c>
    </row>
    <row r="475" s="27" customFormat="1" hidden="1" customHeight="1" spans="1:3">
      <c r="A475" s="301">
        <v>2060501</v>
      </c>
      <c r="B475" s="301" t="s">
        <v>379</v>
      </c>
      <c r="C475" s="303"/>
    </row>
    <row r="476" s="27" customFormat="1" hidden="1" customHeight="1" spans="1:3">
      <c r="A476" s="301">
        <v>2060502</v>
      </c>
      <c r="B476" s="301" t="s">
        <v>397</v>
      </c>
      <c r="C476" s="303"/>
    </row>
    <row r="477" s="27" customFormat="1" hidden="1" customHeight="1" spans="1:3">
      <c r="A477" s="301">
        <v>2060503</v>
      </c>
      <c r="B477" s="301" t="s">
        <v>398</v>
      </c>
      <c r="C477" s="303"/>
    </row>
    <row r="478" s="27" customFormat="1" hidden="1" customHeight="1" spans="1:3">
      <c r="A478" s="301">
        <v>2060599</v>
      </c>
      <c r="B478" s="301" t="s">
        <v>399</v>
      </c>
      <c r="C478" s="303"/>
    </row>
    <row r="479" s="27" customFormat="1" hidden="1" customHeight="1" spans="1:3">
      <c r="A479" s="301">
        <v>20606</v>
      </c>
      <c r="B479" s="302" t="s">
        <v>400</v>
      </c>
      <c r="C479" s="303">
        <f>SUM(C480:C483)</f>
        <v>0</v>
      </c>
    </row>
    <row r="480" s="27" customFormat="1" hidden="1" customHeight="1" spans="1:3">
      <c r="A480" s="301">
        <v>2060601</v>
      </c>
      <c r="B480" s="301" t="s">
        <v>401</v>
      </c>
      <c r="C480" s="303"/>
    </row>
    <row r="481" s="27" customFormat="1" hidden="1" customHeight="1" spans="1:3">
      <c r="A481" s="301">
        <v>2060602</v>
      </c>
      <c r="B481" s="301" t="s">
        <v>402</v>
      </c>
      <c r="C481" s="303"/>
    </row>
    <row r="482" s="27" customFormat="1" hidden="1" customHeight="1" spans="1:3">
      <c r="A482" s="301">
        <v>2060603</v>
      </c>
      <c r="B482" s="301" t="s">
        <v>403</v>
      </c>
      <c r="C482" s="303"/>
    </row>
    <row r="483" s="27" customFormat="1" hidden="1" customHeight="1" spans="1:3">
      <c r="A483" s="301">
        <v>2060699</v>
      </c>
      <c r="B483" s="301" t="s">
        <v>404</v>
      </c>
      <c r="C483" s="303"/>
    </row>
    <row r="484" s="27" customFormat="1" customHeight="1" spans="1:3">
      <c r="A484" s="301">
        <v>20607</v>
      </c>
      <c r="B484" s="302" t="s">
        <v>405</v>
      </c>
      <c r="C484" s="303">
        <f>SUM(C485:C490)</f>
        <v>184</v>
      </c>
    </row>
    <row r="485" s="27" customFormat="1" customHeight="1" spans="1:3">
      <c r="A485" s="301">
        <v>2060701</v>
      </c>
      <c r="B485" s="301" t="s">
        <v>379</v>
      </c>
      <c r="C485" s="303">
        <v>121</v>
      </c>
    </row>
    <row r="486" s="27" customFormat="1" customHeight="1" spans="1:3">
      <c r="A486" s="301">
        <v>2060702</v>
      </c>
      <c r="B486" s="301" t="s">
        <v>406</v>
      </c>
      <c r="C486" s="303">
        <v>22</v>
      </c>
    </row>
    <row r="487" s="27" customFormat="1" hidden="1" customHeight="1" spans="1:3">
      <c r="A487" s="301">
        <v>2060703</v>
      </c>
      <c r="B487" s="301" t="s">
        <v>407</v>
      </c>
      <c r="C487" s="303"/>
    </row>
    <row r="488" s="27" customFormat="1" hidden="1" customHeight="1" spans="1:3">
      <c r="A488" s="301">
        <v>2060704</v>
      </c>
      <c r="B488" s="301" t="s">
        <v>408</v>
      </c>
      <c r="C488" s="303"/>
    </row>
    <row r="489" s="27" customFormat="1" hidden="1" customHeight="1" spans="1:3">
      <c r="A489" s="301">
        <v>2060705</v>
      </c>
      <c r="B489" s="301" t="s">
        <v>409</v>
      </c>
      <c r="C489" s="303"/>
    </row>
    <row r="490" s="27" customFormat="1" customHeight="1" spans="1:3">
      <c r="A490" s="301">
        <v>2060799</v>
      </c>
      <c r="B490" s="301" t="s">
        <v>410</v>
      </c>
      <c r="C490" s="303">
        <v>41</v>
      </c>
    </row>
    <row r="491" s="27" customFormat="1" hidden="1" customHeight="1" spans="1:3">
      <c r="A491" s="301">
        <v>20608</v>
      </c>
      <c r="B491" s="302" t="s">
        <v>411</v>
      </c>
      <c r="C491" s="303">
        <f>SUM(C492:C494)</f>
        <v>0</v>
      </c>
    </row>
    <row r="492" s="27" customFormat="1" hidden="1" customHeight="1" spans="1:3">
      <c r="A492" s="301">
        <v>2060801</v>
      </c>
      <c r="B492" s="301" t="s">
        <v>412</v>
      </c>
      <c r="C492" s="303"/>
    </row>
    <row r="493" s="27" customFormat="1" hidden="1" customHeight="1" spans="1:3">
      <c r="A493" s="301">
        <v>2060802</v>
      </c>
      <c r="B493" s="301" t="s">
        <v>413</v>
      </c>
      <c r="C493" s="303"/>
    </row>
    <row r="494" s="27" customFormat="1" hidden="1" customHeight="1" spans="1:3">
      <c r="A494" s="301">
        <v>2060899</v>
      </c>
      <c r="B494" s="301" t="s">
        <v>414</v>
      </c>
      <c r="C494" s="303"/>
    </row>
    <row r="495" s="27" customFormat="1" customHeight="1" spans="1:3">
      <c r="A495" s="301">
        <v>20609</v>
      </c>
      <c r="B495" s="302" t="s">
        <v>415</v>
      </c>
      <c r="C495" s="303">
        <f>SUM(C496:C498)</f>
        <v>105</v>
      </c>
    </row>
    <row r="496" s="27" customFormat="1" hidden="1" customHeight="1" spans="1:3">
      <c r="A496" s="301">
        <v>2060901</v>
      </c>
      <c r="B496" s="301" t="s">
        <v>416</v>
      </c>
      <c r="C496" s="303"/>
    </row>
    <row r="497" s="27" customFormat="1" customHeight="1" spans="1:3">
      <c r="A497" s="301">
        <v>2060902</v>
      </c>
      <c r="B497" s="301" t="s">
        <v>417</v>
      </c>
      <c r="C497" s="303">
        <v>105</v>
      </c>
    </row>
    <row r="498" s="27" customFormat="1" hidden="1" customHeight="1" spans="1:3">
      <c r="A498" s="301">
        <v>2060999</v>
      </c>
      <c r="B498" s="301" t="s">
        <v>418</v>
      </c>
      <c r="C498" s="303"/>
    </row>
    <row r="499" s="27" customFormat="1" customHeight="1" spans="1:3">
      <c r="A499" s="301">
        <v>20699</v>
      </c>
      <c r="B499" s="302" t="s">
        <v>419</v>
      </c>
      <c r="C499" s="303">
        <f>SUM(C500:C503)</f>
        <v>549</v>
      </c>
    </row>
    <row r="500" s="27" customFormat="1" hidden="1" customHeight="1" spans="1:3">
      <c r="A500" s="301">
        <v>2069901</v>
      </c>
      <c r="B500" s="301" t="s">
        <v>420</v>
      </c>
      <c r="C500" s="303"/>
    </row>
    <row r="501" s="27" customFormat="1" hidden="1" customHeight="1" spans="1:3">
      <c r="A501" s="301">
        <v>2069902</v>
      </c>
      <c r="B501" s="301" t="s">
        <v>421</v>
      </c>
      <c r="C501" s="303"/>
    </row>
    <row r="502" s="27" customFormat="1" hidden="1" customHeight="1" spans="1:3">
      <c r="A502" s="301">
        <v>2069903</v>
      </c>
      <c r="B502" s="301" t="s">
        <v>422</v>
      </c>
      <c r="C502" s="303"/>
    </row>
    <row r="503" s="27" customFormat="1" customHeight="1" spans="1:3">
      <c r="A503" s="301">
        <v>2069999</v>
      </c>
      <c r="B503" s="301" t="s">
        <v>423</v>
      </c>
      <c r="C503" s="303">
        <v>549</v>
      </c>
    </row>
    <row r="504" s="27" customFormat="1" customHeight="1" spans="1:3">
      <c r="A504" s="301">
        <v>207</v>
      </c>
      <c r="B504" s="302" t="s">
        <v>424</v>
      </c>
      <c r="C504" s="303">
        <f>SUM(C505,C521,C529,C540,C549,C557)</f>
        <v>1700</v>
      </c>
    </row>
    <row r="505" s="27" customFormat="1" customHeight="1" spans="1:3">
      <c r="A505" s="301">
        <v>20701</v>
      </c>
      <c r="B505" s="302" t="s">
        <v>425</v>
      </c>
      <c r="C505" s="303">
        <f>SUM(C506:C520)</f>
        <v>1033</v>
      </c>
    </row>
    <row r="506" s="27" customFormat="1" customHeight="1" spans="1:3">
      <c r="A506" s="301">
        <v>2070101</v>
      </c>
      <c r="B506" s="301" t="s">
        <v>94</v>
      </c>
      <c r="C506" s="303">
        <v>569</v>
      </c>
    </row>
    <row r="507" s="27" customFormat="1" hidden="1" customHeight="1" spans="1:3">
      <c r="A507" s="301">
        <v>2070102</v>
      </c>
      <c r="B507" s="301" t="s">
        <v>95</v>
      </c>
      <c r="C507" s="303"/>
    </row>
    <row r="508" s="27" customFormat="1" hidden="1" customHeight="1" spans="1:3">
      <c r="A508" s="301">
        <v>2070103</v>
      </c>
      <c r="B508" s="301" t="s">
        <v>96</v>
      </c>
      <c r="C508" s="303"/>
    </row>
    <row r="509" s="27" customFormat="1" customHeight="1" spans="1:3">
      <c r="A509" s="301">
        <v>2070104</v>
      </c>
      <c r="B509" s="301" t="s">
        <v>426</v>
      </c>
      <c r="C509" s="303">
        <v>172</v>
      </c>
    </row>
    <row r="510" s="27" customFormat="1" hidden="1" customHeight="1" spans="1:3">
      <c r="A510" s="301">
        <v>2070105</v>
      </c>
      <c r="B510" s="301" t="s">
        <v>427</v>
      </c>
      <c r="C510" s="303"/>
    </row>
    <row r="511" s="27" customFormat="1" hidden="1" customHeight="1" spans="1:3">
      <c r="A511" s="301">
        <v>2070106</v>
      </c>
      <c r="B511" s="301" t="s">
        <v>428</v>
      </c>
      <c r="C511" s="303"/>
    </row>
    <row r="512" s="27" customFormat="1" hidden="1" customHeight="1" spans="1:3">
      <c r="A512" s="301">
        <v>2070107</v>
      </c>
      <c r="B512" s="301" t="s">
        <v>429</v>
      </c>
      <c r="C512" s="303"/>
    </row>
    <row r="513" s="27" customFormat="1" customHeight="1" spans="1:3">
      <c r="A513" s="301">
        <v>2070108</v>
      </c>
      <c r="B513" s="301" t="s">
        <v>430</v>
      </c>
      <c r="C513" s="303">
        <v>46</v>
      </c>
    </row>
    <row r="514" s="27" customFormat="1" customHeight="1" spans="1:3">
      <c r="A514" s="301">
        <v>2070109</v>
      </c>
      <c r="B514" s="301" t="s">
        <v>431</v>
      </c>
      <c r="C514" s="303">
        <v>60</v>
      </c>
    </row>
    <row r="515" s="27" customFormat="1" hidden="1" customHeight="1" spans="1:3">
      <c r="A515" s="301">
        <v>2070110</v>
      </c>
      <c r="B515" s="301" t="s">
        <v>432</v>
      </c>
      <c r="C515" s="303"/>
    </row>
    <row r="516" s="27" customFormat="1" customHeight="1" spans="1:3">
      <c r="A516" s="301">
        <v>2070111</v>
      </c>
      <c r="B516" s="301" t="s">
        <v>433</v>
      </c>
      <c r="C516" s="303">
        <v>4</v>
      </c>
    </row>
    <row r="517" s="27" customFormat="1" customHeight="1" spans="1:3">
      <c r="A517" s="301">
        <v>2070112</v>
      </c>
      <c r="B517" s="301" t="s">
        <v>434</v>
      </c>
      <c r="C517" s="303">
        <v>3</v>
      </c>
    </row>
    <row r="518" s="27" customFormat="1" hidden="1" customHeight="1" spans="1:3">
      <c r="A518" s="301">
        <v>2070113</v>
      </c>
      <c r="B518" s="301" t="s">
        <v>435</v>
      </c>
      <c r="C518" s="303"/>
    </row>
    <row r="519" s="27" customFormat="1" hidden="1" customHeight="1" spans="1:3">
      <c r="A519" s="301">
        <v>2070114</v>
      </c>
      <c r="B519" s="301" t="s">
        <v>436</v>
      </c>
      <c r="C519" s="303"/>
    </row>
    <row r="520" s="27" customFormat="1" customHeight="1" spans="1:3">
      <c r="A520" s="301">
        <v>2070199</v>
      </c>
      <c r="B520" s="301" t="s">
        <v>437</v>
      </c>
      <c r="C520" s="303">
        <v>179</v>
      </c>
    </row>
    <row r="521" s="27" customFormat="1" customHeight="1" spans="1:3">
      <c r="A521" s="301">
        <v>20702</v>
      </c>
      <c r="B521" s="302" t="s">
        <v>438</v>
      </c>
      <c r="C521" s="303">
        <f>SUM(C522:C528)</f>
        <v>33</v>
      </c>
    </row>
    <row r="522" s="27" customFormat="1" hidden="1" customHeight="1" spans="1:3">
      <c r="A522" s="301">
        <v>2070201</v>
      </c>
      <c r="B522" s="301" t="s">
        <v>94</v>
      </c>
      <c r="C522" s="303"/>
    </row>
    <row r="523" s="27" customFormat="1" hidden="1" customHeight="1" spans="1:3">
      <c r="A523" s="301">
        <v>2070202</v>
      </c>
      <c r="B523" s="301" t="s">
        <v>95</v>
      </c>
      <c r="C523" s="303"/>
    </row>
    <row r="524" s="27" customFormat="1" hidden="1" customHeight="1" spans="1:3">
      <c r="A524" s="301">
        <v>2070203</v>
      </c>
      <c r="B524" s="301" t="s">
        <v>96</v>
      </c>
      <c r="C524" s="303"/>
    </row>
    <row r="525" s="27" customFormat="1" customHeight="1" spans="1:3">
      <c r="A525" s="301">
        <v>2070204</v>
      </c>
      <c r="B525" s="301" t="s">
        <v>439</v>
      </c>
      <c r="C525" s="303">
        <v>33</v>
      </c>
    </row>
    <row r="526" s="27" customFormat="1" hidden="1" customHeight="1" spans="1:3">
      <c r="A526" s="301">
        <v>2070205</v>
      </c>
      <c r="B526" s="301" t="s">
        <v>440</v>
      </c>
      <c r="C526" s="303"/>
    </row>
    <row r="527" s="27" customFormat="1" hidden="1" customHeight="1" spans="1:3">
      <c r="A527" s="301">
        <v>2070206</v>
      </c>
      <c r="B527" s="301" t="s">
        <v>441</v>
      </c>
      <c r="C527" s="303"/>
    </row>
    <row r="528" s="27" customFormat="1" hidden="1" customHeight="1" spans="1:3">
      <c r="A528" s="301">
        <v>2070299</v>
      </c>
      <c r="B528" s="301" t="s">
        <v>442</v>
      </c>
      <c r="C528" s="303"/>
    </row>
    <row r="529" s="27" customFormat="1" customHeight="1" spans="1:3">
      <c r="A529" s="301">
        <v>20703</v>
      </c>
      <c r="B529" s="302" t="s">
        <v>443</v>
      </c>
      <c r="C529" s="303">
        <f>SUM(C530:C539)</f>
        <v>614</v>
      </c>
    </row>
    <row r="530" s="27" customFormat="1" customHeight="1" spans="1:3">
      <c r="A530" s="301">
        <v>2070301</v>
      </c>
      <c r="B530" s="301" t="s">
        <v>94</v>
      </c>
      <c r="C530" s="303">
        <v>546</v>
      </c>
    </row>
    <row r="531" s="27" customFormat="1" hidden="1" customHeight="1" spans="1:3">
      <c r="A531" s="301">
        <v>2070302</v>
      </c>
      <c r="B531" s="301" t="s">
        <v>95</v>
      </c>
      <c r="C531" s="303"/>
    </row>
    <row r="532" s="27" customFormat="1" hidden="1" customHeight="1" spans="1:3">
      <c r="A532" s="301">
        <v>2070303</v>
      </c>
      <c r="B532" s="301" t="s">
        <v>96</v>
      </c>
      <c r="C532" s="303"/>
    </row>
    <row r="533" s="27" customFormat="1" hidden="1" customHeight="1" spans="1:3">
      <c r="A533" s="301">
        <v>2070304</v>
      </c>
      <c r="B533" s="301" t="s">
        <v>444</v>
      </c>
      <c r="C533" s="303"/>
    </row>
    <row r="534" s="27" customFormat="1" hidden="1" customHeight="1" spans="1:3">
      <c r="A534" s="301">
        <v>2070305</v>
      </c>
      <c r="B534" s="301" t="s">
        <v>445</v>
      </c>
      <c r="C534" s="303"/>
    </row>
    <row r="535" s="27" customFormat="1" hidden="1" customHeight="1" spans="1:3">
      <c r="A535" s="301">
        <v>2070306</v>
      </c>
      <c r="B535" s="301" t="s">
        <v>446</v>
      </c>
      <c r="C535" s="303"/>
    </row>
    <row r="536" s="27" customFormat="1" customHeight="1" spans="1:3">
      <c r="A536" s="301">
        <v>2070307</v>
      </c>
      <c r="B536" s="301" t="s">
        <v>447</v>
      </c>
      <c r="C536" s="303">
        <v>68</v>
      </c>
    </row>
    <row r="537" s="27" customFormat="1" hidden="1" customHeight="1" spans="1:3">
      <c r="A537" s="301">
        <v>2070308</v>
      </c>
      <c r="B537" s="301" t="s">
        <v>448</v>
      </c>
      <c r="C537" s="303"/>
    </row>
    <row r="538" s="27" customFormat="1" hidden="1" customHeight="1" spans="1:3">
      <c r="A538" s="301">
        <v>2070309</v>
      </c>
      <c r="B538" s="301" t="s">
        <v>449</v>
      </c>
      <c r="C538" s="303"/>
    </row>
    <row r="539" s="27" customFormat="1" hidden="1" customHeight="1" spans="1:3">
      <c r="A539" s="301">
        <v>2070399</v>
      </c>
      <c r="B539" s="301" t="s">
        <v>450</v>
      </c>
      <c r="C539" s="303"/>
    </row>
    <row r="540" s="27" customFormat="1" customHeight="1" spans="1:3">
      <c r="A540" s="301">
        <v>20706</v>
      </c>
      <c r="B540" s="316" t="s">
        <v>451</v>
      </c>
      <c r="C540" s="303">
        <f>SUM(C541:C548)</f>
        <v>3</v>
      </c>
    </row>
    <row r="541" s="27" customFormat="1" hidden="1" customHeight="1" spans="1:3">
      <c r="A541" s="301">
        <v>2070601</v>
      </c>
      <c r="B541" s="317" t="s">
        <v>94</v>
      </c>
      <c r="C541" s="303"/>
    </row>
    <row r="542" s="27" customFormat="1" hidden="1" customHeight="1" spans="1:3">
      <c r="A542" s="301">
        <v>2070602</v>
      </c>
      <c r="B542" s="317" t="s">
        <v>95</v>
      </c>
      <c r="C542" s="303"/>
    </row>
    <row r="543" s="27" customFormat="1" hidden="1" customHeight="1" spans="1:3">
      <c r="A543" s="301">
        <v>2070603</v>
      </c>
      <c r="B543" s="317" t="s">
        <v>96</v>
      </c>
      <c r="C543" s="303"/>
    </row>
    <row r="544" s="27" customFormat="1" hidden="1" customHeight="1" spans="1:3">
      <c r="A544" s="301">
        <v>2070604</v>
      </c>
      <c r="B544" s="317" t="s">
        <v>452</v>
      </c>
      <c r="C544" s="303"/>
    </row>
    <row r="545" s="27" customFormat="1" hidden="1" customHeight="1" spans="1:3">
      <c r="A545" s="301">
        <v>2070605</v>
      </c>
      <c r="B545" s="317" t="s">
        <v>453</v>
      </c>
      <c r="C545" s="303"/>
    </row>
    <row r="546" s="27" customFormat="1" hidden="1" customHeight="1" spans="1:3">
      <c r="A546" s="301">
        <v>2070606</v>
      </c>
      <c r="B546" s="317" t="s">
        <v>454</v>
      </c>
      <c r="C546" s="303"/>
    </row>
    <row r="547" s="27" customFormat="1" customHeight="1" spans="1:3">
      <c r="A547" s="301">
        <v>2070607</v>
      </c>
      <c r="B547" s="317" t="s">
        <v>455</v>
      </c>
      <c r="C547" s="303">
        <v>3</v>
      </c>
    </row>
    <row r="548" s="27" customFormat="1" hidden="1" customHeight="1" spans="1:3">
      <c r="A548" s="301">
        <v>2070699</v>
      </c>
      <c r="B548" s="317" t="s">
        <v>456</v>
      </c>
      <c r="C548" s="303"/>
    </row>
    <row r="549" s="27" customFormat="1" customHeight="1" spans="1:3">
      <c r="A549" s="301">
        <v>20708</v>
      </c>
      <c r="B549" s="316" t="s">
        <v>457</v>
      </c>
      <c r="C549" s="303">
        <f>SUM(C550:C556)</f>
        <v>10</v>
      </c>
    </row>
    <row r="550" s="27" customFormat="1" hidden="1" customHeight="1" spans="1:3">
      <c r="A550" s="301">
        <v>2070801</v>
      </c>
      <c r="B550" s="317" t="s">
        <v>94</v>
      </c>
      <c r="C550" s="303"/>
    </row>
    <row r="551" s="27" customFormat="1" hidden="1" customHeight="1" spans="1:3">
      <c r="A551" s="301">
        <v>2070802</v>
      </c>
      <c r="B551" s="317" t="s">
        <v>95</v>
      </c>
      <c r="C551" s="303"/>
    </row>
    <row r="552" s="27" customFormat="1" hidden="1" customHeight="1" spans="1:3">
      <c r="A552" s="301">
        <v>2070803</v>
      </c>
      <c r="B552" s="317" t="s">
        <v>96</v>
      </c>
      <c r="C552" s="303"/>
    </row>
    <row r="553" s="27" customFormat="1" hidden="1" customHeight="1" spans="1:3">
      <c r="A553" s="301">
        <v>2070806</v>
      </c>
      <c r="B553" s="317" t="s">
        <v>458</v>
      </c>
      <c r="C553" s="303"/>
    </row>
    <row r="554" s="27" customFormat="1" hidden="1" customHeight="1" spans="1:3">
      <c r="A554" s="301">
        <v>2070807</v>
      </c>
      <c r="B554" s="317" t="s">
        <v>459</v>
      </c>
      <c r="C554" s="303"/>
    </row>
    <row r="555" s="27" customFormat="1" hidden="1" customHeight="1" spans="1:3">
      <c r="A555" s="301">
        <v>2070808</v>
      </c>
      <c r="B555" s="317" t="s">
        <v>460</v>
      </c>
      <c r="C555" s="303"/>
    </row>
    <row r="556" s="27" customFormat="1" customHeight="1" spans="1:3">
      <c r="A556" s="301">
        <v>2070899</v>
      </c>
      <c r="B556" s="317" t="s">
        <v>461</v>
      </c>
      <c r="C556" s="303">
        <v>10</v>
      </c>
    </row>
    <row r="557" s="27" customFormat="1" customHeight="1" spans="1:3">
      <c r="A557" s="301">
        <v>20799</v>
      </c>
      <c r="B557" s="302" t="s">
        <v>462</v>
      </c>
      <c r="C557" s="303">
        <f>SUM(C558:C560)</f>
        <v>7</v>
      </c>
    </row>
    <row r="558" s="27" customFormat="1" hidden="1" customHeight="1" spans="1:3">
      <c r="A558" s="301">
        <v>2079902</v>
      </c>
      <c r="B558" s="301" t="s">
        <v>463</v>
      </c>
      <c r="C558" s="303"/>
    </row>
    <row r="559" s="27" customFormat="1" hidden="1" customHeight="1" spans="1:3">
      <c r="A559" s="301">
        <v>2079903</v>
      </c>
      <c r="B559" s="301" t="s">
        <v>464</v>
      </c>
      <c r="C559" s="303"/>
    </row>
    <row r="560" s="27" customFormat="1" customHeight="1" spans="1:3">
      <c r="A560" s="301">
        <v>2079999</v>
      </c>
      <c r="B560" s="301" t="s">
        <v>465</v>
      </c>
      <c r="C560" s="303">
        <v>7</v>
      </c>
    </row>
    <row r="561" s="27" customFormat="1" customHeight="1" spans="1:3">
      <c r="A561" s="301">
        <v>208</v>
      </c>
      <c r="B561" s="302" t="s">
        <v>466</v>
      </c>
      <c r="C561" s="303">
        <f>SUM(C562,C581,C589,C591,C600,C604,C614,C623,C630,C638,C647,C653,C656,C659,C662,C665,C668,C672,C676,C685,C688)</f>
        <v>110236</v>
      </c>
    </row>
    <row r="562" s="27" customFormat="1" customHeight="1" spans="1:3">
      <c r="A562" s="301">
        <v>20801</v>
      </c>
      <c r="B562" s="302" t="s">
        <v>467</v>
      </c>
      <c r="C562" s="303">
        <f>SUM(C563:C580)</f>
        <v>4014</v>
      </c>
    </row>
    <row r="563" s="27" customFormat="1" customHeight="1" spans="1:3">
      <c r="A563" s="301">
        <v>2080101</v>
      </c>
      <c r="B563" s="301" t="s">
        <v>94</v>
      </c>
      <c r="C563" s="303">
        <v>1807</v>
      </c>
    </row>
    <row r="564" s="27" customFormat="1" hidden="1" customHeight="1" spans="1:3">
      <c r="A564" s="301">
        <v>2080102</v>
      </c>
      <c r="B564" s="301" t="s">
        <v>95</v>
      </c>
      <c r="C564" s="303"/>
    </row>
    <row r="565" s="27" customFormat="1" hidden="1" customHeight="1" spans="1:3">
      <c r="A565" s="301">
        <v>2080103</v>
      </c>
      <c r="B565" s="301" t="s">
        <v>96</v>
      </c>
      <c r="C565" s="303"/>
    </row>
    <row r="566" s="27" customFormat="1" hidden="1" customHeight="1" spans="1:3">
      <c r="A566" s="301">
        <v>2080104</v>
      </c>
      <c r="B566" s="301" t="s">
        <v>468</v>
      </c>
      <c r="C566" s="303"/>
    </row>
    <row r="567" s="27" customFormat="1" hidden="1" customHeight="1" spans="1:3">
      <c r="A567" s="301">
        <v>2080105</v>
      </c>
      <c r="B567" s="301" t="s">
        <v>469</v>
      </c>
      <c r="C567" s="303"/>
    </row>
    <row r="568" s="27" customFormat="1" hidden="1" customHeight="1" spans="1:3">
      <c r="A568" s="301">
        <v>2080106</v>
      </c>
      <c r="B568" s="301" t="s">
        <v>470</v>
      </c>
      <c r="C568" s="303"/>
    </row>
    <row r="569" s="27" customFormat="1" hidden="1" customHeight="1" spans="1:3">
      <c r="A569" s="301">
        <v>2080107</v>
      </c>
      <c r="B569" s="301" t="s">
        <v>471</v>
      </c>
      <c r="C569" s="303"/>
    </row>
    <row r="570" s="27" customFormat="1" hidden="1" customHeight="1" spans="1:3">
      <c r="A570" s="301">
        <v>2080108</v>
      </c>
      <c r="B570" s="301" t="s">
        <v>134</v>
      </c>
      <c r="C570" s="303"/>
    </row>
    <row r="571" s="27" customFormat="1" hidden="1" customHeight="1" spans="1:3">
      <c r="A571" s="301">
        <v>2080109</v>
      </c>
      <c r="B571" s="301" t="s">
        <v>472</v>
      </c>
      <c r="C571" s="303"/>
    </row>
    <row r="572" s="27" customFormat="1" hidden="1" customHeight="1" spans="1:3">
      <c r="A572" s="301">
        <v>2080110</v>
      </c>
      <c r="B572" s="301" t="s">
        <v>473</v>
      </c>
      <c r="C572" s="303"/>
    </row>
    <row r="573" s="27" customFormat="1" hidden="1" customHeight="1" spans="1:3">
      <c r="A573" s="301">
        <v>2080111</v>
      </c>
      <c r="B573" s="301" t="s">
        <v>474</v>
      </c>
      <c r="C573" s="303"/>
    </row>
    <row r="574" s="27" customFormat="1" hidden="1" customHeight="1" spans="1:3">
      <c r="A574" s="301">
        <v>2080112</v>
      </c>
      <c r="B574" s="301" t="s">
        <v>475</v>
      </c>
      <c r="C574" s="303"/>
    </row>
    <row r="575" s="27" customFormat="1" hidden="1" customHeight="1" spans="1:3">
      <c r="A575" s="301">
        <v>2080113</v>
      </c>
      <c r="B575" s="301" t="s">
        <v>476</v>
      </c>
      <c r="C575" s="303"/>
    </row>
    <row r="576" s="27" customFormat="1" hidden="1" customHeight="1" spans="1:3">
      <c r="A576" s="301">
        <v>2080114</v>
      </c>
      <c r="B576" s="301" t="s">
        <v>477</v>
      </c>
      <c r="C576" s="303"/>
    </row>
    <row r="577" s="27" customFormat="1" hidden="1" customHeight="1" spans="1:3">
      <c r="A577" s="301">
        <v>2080115</v>
      </c>
      <c r="B577" s="301" t="s">
        <v>478</v>
      </c>
      <c r="C577" s="303"/>
    </row>
    <row r="578" s="27" customFormat="1" hidden="1" customHeight="1" spans="1:3">
      <c r="A578" s="301">
        <v>2080116</v>
      </c>
      <c r="B578" s="301" t="s">
        <v>479</v>
      </c>
      <c r="C578" s="303"/>
    </row>
    <row r="579" s="27" customFormat="1" customHeight="1" spans="1:3">
      <c r="A579" s="301">
        <v>2080150</v>
      </c>
      <c r="B579" s="301" t="s">
        <v>103</v>
      </c>
      <c r="C579" s="303">
        <v>329</v>
      </c>
    </row>
    <row r="580" s="27" customFormat="1" customHeight="1" spans="1:3">
      <c r="A580" s="301">
        <v>2080199</v>
      </c>
      <c r="B580" s="301" t="s">
        <v>480</v>
      </c>
      <c r="C580" s="303">
        <v>1878</v>
      </c>
    </row>
    <row r="581" s="27" customFormat="1" customHeight="1" spans="1:3">
      <c r="A581" s="301">
        <v>20802</v>
      </c>
      <c r="B581" s="302" t="s">
        <v>481</v>
      </c>
      <c r="C581" s="303">
        <f>SUM(C582:C588)</f>
        <v>5732</v>
      </c>
    </row>
    <row r="582" s="27" customFormat="1" customHeight="1" spans="1:3">
      <c r="A582" s="301">
        <v>2080201</v>
      </c>
      <c r="B582" s="301" t="s">
        <v>94</v>
      </c>
      <c r="C582" s="303">
        <v>381</v>
      </c>
    </row>
    <row r="583" s="27" customFormat="1" hidden="1" customHeight="1" spans="1:3">
      <c r="A583" s="301">
        <v>2080202</v>
      </c>
      <c r="B583" s="301" t="s">
        <v>95</v>
      </c>
      <c r="C583" s="303"/>
    </row>
    <row r="584" s="27" customFormat="1" hidden="1" customHeight="1" spans="1:3">
      <c r="A584" s="301">
        <v>2080203</v>
      </c>
      <c r="B584" s="301" t="s">
        <v>96</v>
      </c>
      <c r="C584" s="303"/>
    </row>
    <row r="585" s="27" customFormat="1" customHeight="1" spans="1:3">
      <c r="A585" s="301">
        <v>2080206</v>
      </c>
      <c r="B585" s="301" t="s">
        <v>482</v>
      </c>
      <c r="C585" s="303">
        <v>8</v>
      </c>
    </row>
    <row r="586" s="27" customFormat="1" customHeight="1" spans="1:3">
      <c r="A586" s="301">
        <v>2080207</v>
      </c>
      <c r="B586" s="301" t="s">
        <v>483</v>
      </c>
      <c r="C586" s="303">
        <v>20</v>
      </c>
    </row>
    <row r="587" s="27" customFormat="1" customHeight="1" spans="1:3">
      <c r="A587" s="301">
        <v>2080208</v>
      </c>
      <c r="B587" s="301" t="s">
        <v>484</v>
      </c>
      <c r="C587" s="303">
        <v>5018</v>
      </c>
    </row>
    <row r="588" s="27" customFormat="1" customHeight="1" spans="1:3">
      <c r="A588" s="301">
        <v>2080299</v>
      </c>
      <c r="B588" s="301" t="s">
        <v>485</v>
      </c>
      <c r="C588" s="303">
        <v>305</v>
      </c>
    </row>
    <row r="589" s="27" customFormat="1" hidden="1" customHeight="1" spans="1:3">
      <c r="A589" s="301">
        <v>20804</v>
      </c>
      <c r="B589" s="302" t="s">
        <v>486</v>
      </c>
      <c r="C589" s="303">
        <f>C590</f>
        <v>0</v>
      </c>
    </row>
    <row r="590" s="27" customFormat="1" hidden="1" customHeight="1" spans="1:3">
      <c r="A590" s="301">
        <v>2080402</v>
      </c>
      <c r="B590" s="301" t="s">
        <v>487</v>
      </c>
      <c r="C590" s="303"/>
    </row>
    <row r="591" s="27" customFormat="1" customHeight="1" spans="1:3">
      <c r="A591" s="301">
        <v>20805</v>
      </c>
      <c r="B591" s="302" t="s">
        <v>488</v>
      </c>
      <c r="C591" s="303">
        <f>SUM(C592:C599)</f>
        <v>62083</v>
      </c>
    </row>
    <row r="592" s="27" customFormat="1" customHeight="1" spans="1:3">
      <c r="A592" s="301">
        <v>2080501</v>
      </c>
      <c r="B592" s="301" t="s">
        <v>489</v>
      </c>
      <c r="C592" s="303">
        <v>4693</v>
      </c>
    </row>
    <row r="593" s="27" customFormat="1" customHeight="1" spans="1:3">
      <c r="A593" s="301">
        <v>2080502</v>
      </c>
      <c r="B593" s="301" t="s">
        <v>490</v>
      </c>
      <c r="C593" s="303">
        <v>10144</v>
      </c>
    </row>
    <row r="594" s="27" customFormat="1" hidden="1" customHeight="1" spans="1:3">
      <c r="A594" s="301">
        <v>2080503</v>
      </c>
      <c r="B594" s="301" t="s">
        <v>491</v>
      </c>
      <c r="C594" s="303"/>
    </row>
    <row r="595" s="27" customFormat="1" customHeight="1" spans="1:3">
      <c r="A595" s="301">
        <v>2080505</v>
      </c>
      <c r="B595" s="301" t="s">
        <v>492</v>
      </c>
      <c r="C595" s="303">
        <v>15621</v>
      </c>
    </row>
    <row r="596" s="27" customFormat="1" customHeight="1" spans="1:3">
      <c r="A596" s="301">
        <v>2080506</v>
      </c>
      <c r="B596" s="301" t="s">
        <v>493</v>
      </c>
      <c r="C596" s="303">
        <v>8625</v>
      </c>
    </row>
    <row r="597" s="27" customFormat="1" customHeight="1" spans="1:3">
      <c r="A597" s="301">
        <v>2080507</v>
      </c>
      <c r="B597" s="301" t="s">
        <v>494</v>
      </c>
      <c r="C597" s="303">
        <v>23000</v>
      </c>
    </row>
    <row r="598" s="27" customFormat="1" hidden="1" customHeight="1" spans="1:3">
      <c r="A598" s="301">
        <v>2080508</v>
      </c>
      <c r="B598" s="301" t="s">
        <v>495</v>
      </c>
      <c r="C598" s="303"/>
    </row>
    <row r="599" s="27" customFormat="1" hidden="1" customHeight="1" spans="1:3">
      <c r="A599" s="301">
        <v>2080599</v>
      </c>
      <c r="B599" s="301" t="s">
        <v>496</v>
      </c>
      <c r="C599" s="303"/>
    </row>
    <row r="600" s="27" customFormat="1" hidden="1" customHeight="1" spans="1:3">
      <c r="A600" s="301">
        <v>20806</v>
      </c>
      <c r="B600" s="302" t="s">
        <v>497</v>
      </c>
      <c r="C600" s="303">
        <f>SUM(C601:C603)</f>
        <v>0</v>
      </c>
    </row>
    <row r="601" s="27" customFormat="1" hidden="1" customHeight="1" spans="1:3">
      <c r="A601" s="301">
        <v>2080601</v>
      </c>
      <c r="B601" s="301" t="s">
        <v>498</v>
      </c>
      <c r="C601" s="303"/>
    </row>
    <row r="602" s="27" customFormat="1" hidden="1" customHeight="1" spans="1:3">
      <c r="A602" s="301">
        <v>2080602</v>
      </c>
      <c r="B602" s="301" t="s">
        <v>499</v>
      </c>
      <c r="C602" s="303"/>
    </row>
    <row r="603" s="27" customFormat="1" hidden="1" customHeight="1" spans="1:3">
      <c r="A603" s="301">
        <v>2080699</v>
      </c>
      <c r="B603" s="301" t="s">
        <v>500</v>
      </c>
      <c r="C603" s="303"/>
    </row>
    <row r="604" s="27" customFormat="1" customHeight="1" spans="1:3">
      <c r="A604" s="301">
        <v>20807</v>
      </c>
      <c r="B604" s="302" t="s">
        <v>501</v>
      </c>
      <c r="C604" s="303">
        <f>SUM(C605:C613)</f>
        <v>8169</v>
      </c>
    </row>
    <row r="605" s="27" customFormat="1" hidden="1" customHeight="1" spans="1:3">
      <c r="A605" s="301">
        <v>2080701</v>
      </c>
      <c r="B605" s="301" t="s">
        <v>502</v>
      </c>
      <c r="C605" s="303"/>
    </row>
    <row r="606" s="27" customFormat="1" hidden="1" customHeight="1" spans="1:3">
      <c r="A606" s="301">
        <v>2080702</v>
      </c>
      <c r="B606" s="301" t="s">
        <v>503</v>
      </c>
      <c r="C606" s="303"/>
    </row>
    <row r="607" s="27" customFormat="1" hidden="1" customHeight="1" spans="1:3">
      <c r="A607" s="301">
        <v>2080704</v>
      </c>
      <c r="B607" s="301" t="s">
        <v>504</v>
      </c>
      <c r="C607" s="303"/>
    </row>
    <row r="608" s="27" customFormat="1" hidden="1" customHeight="1" spans="1:3">
      <c r="A608" s="301">
        <v>2080705</v>
      </c>
      <c r="B608" s="301" t="s">
        <v>505</v>
      </c>
      <c r="C608" s="303"/>
    </row>
    <row r="609" s="27" customFormat="1" hidden="1" customHeight="1" spans="1:3">
      <c r="A609" s="301">
        <v>2080709</v>
      </c>
      <c r="B609" s="301" t="s">
        <v>506</v>
      </c>
      <c r="C609" s="303"/>
    </row>
    <row r="610" s="27" customFormat="1" hidden="1" customHeight="1" spans="1:3">
      <c r="A610" s="301">
        <v>2080711</v>
      </c>
      <c r="B610" s="301" t="s">
        <v>507</v>
      </c>
      <c r="C610" s="303"/>
    </row>
    <row r="611" s="27" customFormat="1" hidden="1" customHeight="1" spans="1:3">
      <c r="A611" s="301">
        <v>2080712</v>
      </c>
      <c r="B611" s="301" t="s">
        <v>508</v>
      </c>
      <c r="C611" s="303"/>
    </row>
    <row r="612" s="27" customFormat="1" hidden="1" customHeight="1" spans="1:3">
      <c r="A612" s="301">
        <v>2080713</v>
      </c>
      <c r="B612" s="301" t="s">
        <v>509</v>
      </c>
      <c r="C612" s="303"/>
    </row>
    <row r="613" s="27" customFormat="1" customHeight="1" spans="1:3">
      <c r="A613" s="301">
        <v>2080799</v>
      </c>
      <c r="B613" s="301" t="s">
        <v>510</v>
      </c>
      <c r="C613" s="303">
        <v>8169</v>
      </c>
    </row>
    <row r="614" s="27" customFormat="1" customHeight="1" spans="1:3">
      <c r="A614" s="301">
        <v>20808</v>
      </c>
      <c r="B614" s="302" t="s">
        <v>511</v>
      </c>
      <c r="C614" s="303">
        <f>SUM(C615:C622)</f>
        <v>3814</v>
      </c>
    </row>
    <row r="615" s="27" customFormat="1" customHeight="1" spans="1:3">
      <c r="A615" s="301">
        <v>2080801</v>
      </c>
      <c r="B615" s="301" t="s">
        <v>512</v>
      </c>
      <c r="C615" s="303">
        <v>1087</v>
      </c>
    </row>
    <row r="616" s="27" customFormat="1" hidden="1" customHeight="1" spans="1:3">
      <c r="A616" s="301">
        <v>2080802</v>
      </c>
      <c r="B616" s="301" t="s">
        <v>513</v>
      </c>
      <c r="C616" s="303"/>
    </row>
    <row r="617" s="27" customFormat="1" hidden="1" customHeight="1" spans="1:3">
      <c r="A617" s="301">
        <v>2080803</v>
      </c>
      <c r="B617" s="301" t="s">
        <v>514</v>
      </c>
      <c r="C617" s="303"/>
    </row>
    <row r="618" s="27" customFormat="1" customHeight="1" spans="1:3">
      <c r="A618" s="301">
        <v>2080805</v>
      </c>
      <c r="B618" s="301" t="s">
        <v>515</v>
      </c>
      <c r="C618" s="303">
        <v>731</v>
      </c>
    </row>
    <row r="619" s="27" customFormat="1" hidden="1" customHeight="1" spans="1:3">
      <c r="A619" s="301">
        <v>2080806</v>
      </c>
      <c r="B619" s="301" t="s">
        <v>516</v>
      </c>
      <c r="C619" s="303"/>
    </row>
    <row r="620" s="27" customFormat="1" hidden="1" customHeight="1" spans="1:3">
      <c r="A620" s="301">
        <v>2080807</v>
      </c>
      <c r="B620" s="301" t="s">
        <v>517</v>
      </c>
      <c r="C620" s="303"/>
    </row>
    <row r="621" s="27" customFormat="1" hidden="1" customHeight="1" spans="1:3">
      <c r="A621" s="301">
        <v>2080808</v>
      </c>
      <c r="B621" s="301" t="s">
        <v>518</v>
      </c>
      <c r="C621" s="303"/>
    </row>
    <row r="622" s="27" customFormat="1" customHeight="1" spans="1:3">
      <c r="A622" s="301">
        <v>2080899</v>
      </c>
      <c r="B622" s="301" t="s">
        <v>519</v>
      </c>
      <c r="C622" s="303">
        <v>1996</v>
      </c>
    </row>
    <row r="623" s="27" customFormat="1" customHeight="1" spans="1:3">
      <c r="A623" s="301">
        <v>20809</v>
      </c>
      <c r="B623" s="302" t="s">
        <v>520</v>
      </c>
      <c r="C623" s="303">
        <f>SUM(C624:C629)</f>
        <v>11763</v>
      </c>
    </row>
    <row r="624" s="27" customFormat="1" customHeight="1" spans="1:3">
      <c r="A624" s="301">
        <v>2080901</v>
      </c>
      <c r="B624" s="301" t="s">
        <v>521</v>
      </c>
      <c r="C624" s="303">
        <v>7545</v>
      </c>
    </row>
    <row r="625" s="27" customFormat="1" customHeight="1" spans="1:3">
      <c r="A625" s="301">
        <v>2080902</v>
      </c>
      <c r="B625" s="301" t="s">
        <v>522</v>
      </c>
      <c r="C625" s="303">
        <v>3859</v>
      </c>
    </row>
    <row r="626" s="27" customFormat="1" customHeight="1" spans="1:3">
      <c r="A626" s="301">
        <v>2080903</v>
      </c>
      <c r="B626" s="301" t="s">
        <v>523</v>
      </c>
      <c r="C626" s="303">
        <v>36</v>
      </c>
    </row>
    <row r="627" s="27" customFormat="1" hidden="1" customHeight="1" spans="1:3">
      <c r="A627" s="301">
        <v>2080904</v>
      </c>
      <c r="B627" s="301" t="s">
        <v>524</v>
      </c>
      <c r="C627" s="303"/>
    </row>
    <row r="628" s="27" customFormat="1" customHeight="1" spans="1:3">
      <c r="A628" s="301">
        <v>2080905</v>
      </c>
      <c r="B628" s="301" t="s">
        <v>525</v>
      </c>
      <c r="C628" s="303">
        <v>1</v>
      </c>
    </row>
    <row r="629" s="27" customFormat="1" customHeight="1" spans="1:3">
      <c r="A629" s="301">
        <v>2080999</v>
      </c>
      <c r="B629" s="301" t="s">
        <v>526</v>
      </c>
      <c r="C629" s="303">
        <v>322</v>
      </c>
    </row>
    <row r="630" s="27" customFormat="1" customHeight="1" spans="1:3">
      <c r="A630" s="301">
        <v>20810</v>
      </c>
      <c r="B630" s="302" t="s">
        <v>527</v>
      </c>
      <c r="C630" s="303">
        <f>SUM(C631:C637)</f>
        <v>1008</v>
      </c>
    </row>
    <row r="631" s="27" customFormat="1" customHeight="1" spans="1:3">
      <c r="A631" s="301">
        <v>2081001</v>
      </c>
      <c r="B631" s="301" t="s">
        <v>528</v>
      </c>
      <c r="C631" s="303">
        <v>234</v>
      </c>
    </row>
    <row r="632" s="27" customFormat="1" customHeight="1" spans="1:3">
      <c r="A632" s="301">
        <v>2081002</v>
      </c>
      <c r="B632" s="301" t="s">
        <v>529</v>
      </c>
      <c r="C632" s="303">
        <v>81</v>
      </c>
    </row>
    <row r="633" s="27" customFormat="1" hidden="1" customHeight="1" spans="1:3">
      <c r="A633" s="301">
        <v>2081003</v>
      </c>
      <c r="B633" s="301" t="s">
        <v>530</v>
      </c>
      <c r="C633" s="303"/>
    </row>
    <row r="634" s="27" customFormat="1" customHeight="1" spans="1:3">
      <c r="A634" s="301">
        <v>2081004</v>
      </c>
      <c r="B634" s="301" t="s">
        <v>531</v>
      </c>
      <c r="C634" s="303">
        <v>43</v>
      </c>
    </row>
    <row r="635" s="27" customFormat="1" hidden="1" customHeight="1" spans="1:3">
      <c r="A635" s="301">
        <v>2081005</v>
      </c>
      <c r="B635" s="301" t="s">
        <v>532</v>
      </c>
      <c r="C635" s="303"/>
    </row>
    <row r="636" s="27" customFormat="1" customHeight="1" spans="1:3">
      <c r="A636" s="301">
        <v>2081006</v>
      </c>
      <c r="B636" s="301" t="s">
        <v>533</v>
      </c>
      <c r="C636" s="303">
        <v>650</v>
      </c>
    </row>
    <row r="637" s="27" customFormat="1" hidden="1" customHeight="1" spans="1:3">
      <c r="A637" s="301">
        <v>2081099</v>
      </c>
      <c r="B637" s="301" t="s">
        <v>534</v>
      </c>
      <c r="C637" s="303"/>
    </row>
    <row r="638" s="27" customFormat="1" customHeight="1" spans="1:3">
      <c r="A638" s="301">
        <v>20811</v>
      </c>
      <c r="B638" s="302" t="s">
        <v>535</v>
      </c>
      <c r="C638" s="303">
        <f>SUM(C639:C646)</f>
        <v>2645</v>
      </c>
    </row>
    <row r="639" s="27" customFormat="1" customHeight="1" spans="1:3">
      <c r="A639" s="301">
        <v>2081101</v>
      </c>
      <c r="B639" s="301" t="s">
        <v>94</v>
      </c>
      <c r="C639" s="303">
        <v>142</v>
      </c>
    </row>
    <row r="640" s="27" customFormat="1" hidden="1" customHeight="1" spans="1:3">
      <c r="A640" s="301">
        <v>2081102</v>
      </c>
      <c r="B640" s="301" t="s">
        <v>95</v>
      </c>
      <c r="C640" s="303"/>
    </row>
    <row r="641" s="27" customFormat="1" customHeight="1" spans="1:3">
      <c r="A641" s="301">
        <v>2081103</v>
      </c>
      <c r="B641" s="301" t="s">
        <v>96</v>
      </c>
      <c r="C641" s="303">
        <v>51</v>
      </c>
    </row>
    <row r="642" s="27" customFormat="1" customHeight="1" spans="1:3">
      <c r="A642" s="301">
        <v>2081104</v>
      </c>
      <c r="B642" s="301" t="s">
        <v>536</v>
      </c>
      <c r="C642" s="303">
        <v>502</v>
      </c>
    </row>
    <row r="643" s="27" customFormat="1" customHeight="1" spans="1:3">
      <c r="A643" s="301">
        <v>2081105</v>
      </c>
      <c r="B643" s="301" t="s">
        <v>537</v>
      </c>
      <c r="C643" s="303">
        <v>310</v>
      </c>
    </row>
    <row r="644" s="27" customFormat="1" hidden="1" customHeight="1" spans="1:3">
      <c r="A644" s="301">
        <v>2081106</v>
      </c>
      <c r="B644" s="301" t="s">
        <v>538</v>
      </c>
      <c r="C644" s="303"/>
    </row>
    <row r="645" s="27" customFormat="1" customHeight="1" spans="1:3">
      <c r="A645" s="301">
        <v>2081107</v>
      </c>
      <c r="B645" s="301" t="s">
        <v>539</v>
      </c>
      <c r="C645" s="303">
        <v>1157</v>
      </c>
    </row>
    <row r="646" s="27" customFormat="1" customHeight="1" spans="1:3">
      <c r="A646" s="301">
        <v>2081199</v>
      </c>
      <c r="B646" s="301" t="s">
        <v>540</v>
      </c>
      <c r="C646" s="303">
        <v>483</v>
      </c>
    </row>
    <row r="647" s="27" customFormat="1" customHeight="1" spans="1:3">
      <c r="A647" s="301">
        <v>20816</v>
      </c>
      <c r="B647" s="302" t="s">
        <v>541</v>
      </c>
      <c r="C647" s="303">
        <f>SUM(C648:C652)</f>
        <v>142</v>
      </c>
    </row>
    <row r="648" s="27" customFormat="1" customHeight="1" spans="1:3">
      <c r="A648" s="301">
        <v>2081601</v>
      </c>
      <c r="B648" s="301" t="s">
        <v>94</v>
      </c>
      <c r="C648" s="303">
        <v>129</v>
      </c>
    </row>
    <row r="649" s="27" customFormat="1" hidden="1" customHeight="1" spans="1:3">
      <c r="A649" s="301">
        <v>2081602</v>
      </c>
      <c r="B649" s="301" t="s">
        <v>95</v>
      </c>
      <c r="C649" s="303"/>
    </row>
    <row r="650" s="27" customFormat="1" hidden="1" customHeight="1" spans="1:3">
      <c r="A650" s="301">
        <v>2081603</v>
      </c>
      <c r="B650" s="301" t="s">
        <v>96</v>
      </c>
      <c r="C650" s="303"/>
    </row>
    <row r="651" s="27" customFormat="1" hidden="1" customHeight="1" spans="1:3">
      <c r="A651" s="301">
        <v>2081650</v>
      </c>
      <c r="B651" s="301" t="s">
        <v>103</v>
      </c>
      <c r="C651" s="303"/>
    </row>
    <row r="652" s="27" customFormat="1" customHeight="1" spans="1:3">
      <c r="A652" s="301">
        <v>2081699</v>
      </c>
      <c r="B652" s="301" t="s">
        <v>542</v>
      </c>
      <c r="C652" s="303">
        <v>13</v>
      </c>
    </row>
    <row r="653" s="27" customFormat="1" customHeight="1" spans="1:3">
      <c r="A653" s="301">
        <v>20819</v>
      </c>
      <c r="B653" s="302" t="s">
        <v>543</v>
      </c>
      <c r="C653" s="303">
        <f>SUM(C654:C655)</f>
        <v>2294</v>
      </c>
    </row>
    <row r="654" s="27" customFormat="1" customHeight="1" spans="1:3">
      <c r="A654" s="301">
        <v>2081901</v>
      </c>
      <c r="B654" s="301" t="s">
        <v>544</v>
      </c>
      <c r="C654" s="303">
        <v>1607</v>
      </c>
    </row>
    <row r="655" s="27" customFormat="1" customHeight="1" spans="1:3">
      <c r="A655" s="301">
        <v>2081902</v>
      </c>
      <c r="B655" s="301" t="s">
        <v>545</v>
      </c>
      <c r="C655" s="303">
        <v>687</v>
      </c>
    </row>
    <row r="656" s="27" customFormat="1" customHeight="1" spans="1:3">
      <c r="A656" s="301">
        <v>20820</v>
      </c>
      <c r="B656" s="302" t="s">
        <v>546</v>
      </c>
      <c r="C656" s="303">
        <f>SUM(C657:C658)</f>
        <v>193</v>
      </c>
    </row>
    <row r="657" s="27" customFormat="1" customHeight="1" spans="1:3">
      <c r="A657" s="301">
        <v>2082001</v>
      </c>
      <c r="B657" s="301" t="s">
        <v>547</v>
      </c>
      <c r="C657" s="303">
        <v>193</v>
      </c>
    </row>
    <row r="658" s="27" customFormat="1" hidden="1" customHeight="1" spans="1:3">
      <c r="A658" s="301">
        <v>2082002</v>
      </c>
      <c r="B658" s="301" t="s">
        <v>548</v>
      </c>
      <c r="C658" s="303"/>
    </row>
    <row r="659" s="27" customFormat="1" customHeight="1" spans="1:3">
      <c r="A659" s="301">
        <v>20821</v>
      </c>
      <c r="B659" s="302" t="s">
        <v>549</v>
      </c>
      <c r="C659" s="303">
        <f>SUM(C660:C661)</f>
        <v>472</v>
      </c>
    </row>
    <row r="660" s="27" customFormat="1" customHeight="1" spans="1:3">
      <c r="A660" s="301">
        <v>2082101</v>
      </c>
      <c r="B660" s="301" t="s">
        <v>550</v>
      </c>
      <c r="C660" s="303">
        <v>279</v>
      </c>
    </row>
    <row r="661" s="27" customFormat="1" customHeight="1" spans="1:3">
      <c r="A661" s="301">
        <v>2082102</v>
      </c>
      <c r="B661" s="301" t="s">
        <v>551</v>
      </c>
      <c r="C661" s="303">
        <v>193</v>
      </c>
    </row>
    <row r="662" s="27" customFormat="1" hidden="1" customHeight="1" spans="1:3">
      <c r="A662" s="301">
        <v>20824</v>
      </c>
      <c r="B662" s="302" t="s">
        <v>552</v>
      </c>
      <c r="C662" s="303">
        <f>SUM(C663:C664)</f>
        <v>0</v>
      </c>
    </row>
    <row r="663" s="27" customFormat="1" hidden="1" customHeight="1" spans="1:3">
      <c r="A663" s="301">
        <v>2082401</v>
      </c>
      <c r="B663" s="301" t="s">
        <v>553</v>
      </c>
      <c r="C663" s="303"/>
    </row>
    <row r="664" s="27" customFormat="1" hidden="1" customHeight="1" spans="1:3">
      <c r="A664" s="301">
        <v>2082402</v>
      </c>
      <c r="B664" s="301" t="s">
        <v>554</v>
      </c>
      <c r="C664" s="303"/>
    </row>
    <row r="665" s="27" customFormat="1" customHeight="1" spans="1:3">
      <c r="A665" s="301">
        <v>20825</v>
      </c>
      <c r="B665" s="302" t="s">
        <v>555</v>
      </c>
      <c r="C665" s="303">
        <f>SUM(C666:C667)</f>
        <v>139</v>
      </c>
    </row>
    <row r="666" s="27" customFormat="1" customHeight="1" spans="1:3">
      <c r="A666" s="301">
        <v>2082501</v>
      </c>
      <c r="B666" s="301" t="s">
        <v>556</v>
      </c>
      <c r="C666" s="303">
        <v>131</v>
      </c>
    </row>
    <row r="667" s="27" customFormat="1" customHeight="1" spans="1:3">
      <c r="A667" s="301">
        <v>2082502</v>
      </c>
      <c r="B667" s="301" t="s">
        <v>557</v>
      </c>
      <c r="C667" s="303">
        <v>8</v>
      </c>
    </row>
    <row r="668" s="27" customFormat="1" customHeight="1" spans="1:3">
      <c r="A668" s="301">
        <v>20826</v>
      </c>
      <c r="B668" s="302" t="s">
        <v>558</v>
      </c>
      <c r="C668" s="303">
        <f>SUM(C669:C671)</f>
        <v>5622</v>
      </c>
    </row>
    <row r="669" s="27" customFormat="1" hidden="1" customHeight="1" spans="1:3">
      <c r="A669" s="301">
        <v>2082601</v>
      </c>
      <c r="B669" s="301" t="s">
        <v>559</v>
      </c>
      <c r="C669" s="303"/>
    </row>
    <row r="670" s="27" customFormat="1" customHeight="1" spans="1:3">
      <c r="A670" s="301">
        <v>2082602</v>
      </c>
      <c r="B670" s="301" t="s">
        <v>560</v>
      </c>
      <c r="C670" s="303">
        <v>5622</v>
      </c>
    </row>
    <row r="671" s="27" customFormat="1" hidden="1" customHeight="1" spans="1:3">
      <c r="A671" s="301">
        <v>2082699</v>
      </c>
      <c r="B671" s="301" t="s">
        <v>561</v>
      </c>
      <c r="C671" s="303"/>
    </row>
    <row r="672" s="27" customFormat="1" hidden="1" customHeight="1" spans="1:3">
      <c r="A672" s="301">
        <v>20827</v>
      </c>
      <c r="B672" s="302" t="s">
        <v>562</v>
      </c>
      <c r="C672" s="303">
        <f>SUM(C673:C675)</f>
        <v>0</v>
      </c>
    </row>
    <row r="673" s="27" customFormat="1" hidden="1" customHeight="1" spans="1:3">
      <c r="A673" s="301">
        <v>2082701</v>
      </c>
      <c r="B673" s="301" t="s">
        <v>563</v>
      </c>
      <c r="C673" s="303"/>
    </row>
    <row r="674" s="27" customFormat="1" hidden="1" customHeight="1" spans="1:3">
      <c r="A674" s="301">
        <v>2082702</v>
      </c>
      <c r="B674" s="301" t="s">
        <v>564</v>
      </c>
      <c r="C674" s="303"/>
    </row>
    <row r="675" s="27" customFormat="1" hidden="1" customHeight="1" spans="1:3">
      <c r="A675" s="301">
        <v>2082799</v>
      </c>
      <c r="B675" s="301" t="s">
        <v>565</v>
      </c>
      <c r="C675" s="303"/>
    </row>
    <row r="676" s="27" customFormat="1" customHeight="1" spans="1:3">
      <c r="A676" s="301">
        <v>20828</v>
      </c>
      <c r="B676" s="302" t="s">
        <v>566</v>
      </c>
      <c r="C676" s="303">
        <f>SUM(C677:C684)</f>
        <v>1090</v>
      </c>
    </row>
    <row r="677" s="27" customFormat="1" customHeight="1" spans="1:3">
      <c r="A677" s="301">
        <v>2082801</v>
      </c>
      <c r="B677" s="301" t="s">
        <v>94</v>
      </c>
      <c r="C677" s="303">
        <v>256</v>
      </c>
    </row>
    <row r="678" s="27" customFormat="1" hidden="1" customHeight="1" spans="1:3">
      <c r="A678" s="301">
        <v>2082802</v>
      </c>
      <c r="B678" s="301" t="s">
        <v>95</v>
      </c>
      <c r="C678" s="303"/>
    </row>
    <row r="679" s="27" customFormat="1" hidden="1" customHeight="1" spans="1:3">
      <c r="A679" s="301">
        <v>2082803</v>
      </c>
      <c r="B679" s="301" t="s">
        <v>96</v>
      </c>
      <c r="C679" s="303"/>
    </row>
    <row r="680" s="27" customFormat="1" customHeight="1" spans="1:3">
      <c r="A680" s="301">
        <v>2082804</v>
      </c>
      <c r="B680" s="301" t="s">
        <v>567</v>
      </c>
      <c r="C680" s="303">
        <v>217</v>
      </c>
    </row>
    <row r="681" s="27" customFormat="1" hidden="1" customHeight="1" spans="1:3">
      <c r="A681" s="301">
        <v>2082805</v>
      </c>
      <c r="B681" s="301" t="s">
        <v>568</v>
      </c>
      <c r="C681" s="303"/>
    </row>
    <row r="682" s="27" customFormat="1" hidden="1" customHeight="1" spans="1:3">
      <c r="A682" s="301">
        <v>2082806</v>
      </c>
      <c r="B682" s="301" t="s">
        <v>134</v>
      </c>
      <c r="C682" s="303"/>
    </row>
    <row r="683" s="27" customFormat="1" customHeight="1" spans="1:3">
      <c r="A683" s="301">
        <v>2082850</v>
      </c>
      <c r="B683" s="301" t="s">
        <v>103</v>
      </c>
      <c r="C683" s="303">
        <v>171</v>
      </c>
    </row>
    <row r="684" s="27" customFormat="1" customHeight="1" spans="1:3">
      <c r="A684" s="301">
        <v>2082899</v>
      </c>
      <c r="B684" s="301" t="s">
        <v>569</v>
      </c>
      <c r="C684" s="303">
        <v>446</v>
      </c>
    </row>
    <row r="685" s="27" customFormat="1" customHeight="1" spans="1:3">
      <c r="A685" s="301">
        <v>20830</v>
      </c>
      <c r="B685" s="302" t="s">
        <v>570</v>
      </c>
      <c r="C685" s="303">
        <f>SUM(C686:C687)</f>
        <v>31</v>
      </c>
    </row>
    <row r="686" s="27" customFormat="1" customHeight="1" spans="1:3">
      <c r="A686" s="301">
        <v>2083001</v>
      </c>
      <c r="B686" s="301" t="s">
        <v>571</v>
      </c>
      <c r="C686" s="303">
        <v>31</v>
      </c>
    </row>
    <row r="687" s="27" customFormat="1" hidden="1" customHeight="1" spans="1:3">
      <c r="A687" s="301">
        <v>2083099</v>
      </c>
      <c r="B687" s="301" t="s">
        <v>572</v>
      </c>
      <c r="C687" s="303"/>
    </row>
    <row r="688" s="27" customFormat="1" customHeight="1" spans="1:3">
      <c r="A688" s="301">
        <v>20899</v>
      </c>
      <c r="B688" s="302" t="s">
        <v>573</v>
      </c>
      <c r="C688" s="303">
        <f>C689</f>
        <v>1025</v>
      </c>
    </row>
    <row r="689" s="27" customFormat="1" customHeight="1" spans="1:3">
      <c r="A689" s="301">
        <v>2089999</v>
      </c>
      <c r="B689" s="301" t="s">
        <v>574</v>
      </c>
      <c r="C689" s="303">
        <v>1025</v>
      </c>
    </row>
    <row r="690" s="27" customFormat="1" customHeight="1" spans="1:3">
      <c r="A690" s="301">
        <v>210</v>
      </c>
      <c r="B690" s="302" t="s">
        <v>575</v>
      </c>
      <c r="C690" s="303">
        <f>SUM(C691,C696,C711,C715,C727,C731,C736,C740,C744,C747,C756,C758,C764,C769)</f>
        <v>46568</v>
      </c>
    </row>
    <row r="691" s="27" customFormat="1" customHeight="1" spans="1:3">
      <c r="A691" s="301">
        <v>21001</v>
      </c>
      <c r="B691" s="302" t="s">
        <v>576</v>
      </c>
      <c r="C691" s="303">
        <f>SUM(C692:C695)</f>
        <v>584</v>
      </c>
    </row>
    <row r="692" s="27" customFormat="1" customHeight="1" spans="1:3">
      <c r="A692" s="301">
        <v>2100101</v>
      </c>
      <c r="B692" s="301" t="s">
        <v>94</v>
      </c>
      <c r="C692" s="303">
        <v>504</v>
      </c>
    </row>
    <row r="693" s="27" customFormat="1" hidden="1" customHeight="1" spans="1:3">
      <c r="A693" s="301">
        <v>2100102</v>
      </c>
      <c r="B693" s="301" t="s">
        <v>95</v>
      </c>
      <c r="C693" s="303"/>
    </row>
    <row r="694" s="27" customFormat="1" customHeight="1" spans="1:3">
      <c r="A694" s="301">
        <v>2100103</v>
      </c>
      <c r="B694" s="301" t="s">
        <v>96</v>
      </c>
      <c r="C694" s="303">
        <v>80</v>
      </c>
    </row>
    <row r="695" s="27" customFormat="1" hidden="1" customHeight="1" spans="1:3">
      <c r="A695" s="301">
        <v>2100199</v>
      </c>
      <c r="B695" s="301" t="s">
        <v>577</v>
      </c>
      <c r="C695" s="303"/>
    </row>
    <row r="696" s="27" customFormat="1" customHeight="1" spans="1:3">
      <c r="A696" s="301">
        <v>21002</v>
      </c>
      <c r="B696" s="302" t="s">
        <v>578</v>
      </c>
      <c r="C696" s="303">
        <f>SUM(C697:C710)</f>
        <v>4321</v>
      </c>
    </row>
    <row r="697" s="27" customFormat="1" customHeight="1" spans="1:3">
      <c r="A697" s="301">
        <v>2100201</v>
      </c>
      <c r="B697" s="301" t="s">
        <v>579</v>
      </c>
      <c r="C697" s="303">
        <v>4237</v>
      </c>
    </row>
    <row r="698" s="27" customFormat="1" hidden="1" customHeight="1" spans="1:3">
      <c r="A698" s="301">
        <v>2100202</v>
      </c>
      <c r="B698" s="301" t="s">
        <v>580</v>
      </c>
      <c r="C698" s="303"/>
    </row>
    <row r="699" s="27" customFormat="1" hidden="1" customHeight="1" spans="1:3">
      <c r="A699" s="301">
        <v>2100203</v>
      </c>
      <c r="B699" s="301" t="s">
        <v>581</v>
      </c>
      <c r="C699" s="303"/>
    </row>
    <row r="700" s="27" customFormat="1" hidden="1" customHeight="1" spans="1:3">
      <c r="A700" s="301">
        <v>2100204</v>
      </c>
      <c r="B700" s="301" t="s">
        <v>582</v>
      </c>
      <c r="C700" s="303"/>
    </row>
    <row r="701" s="27" customFormat="1" hidden="1" customHeight="1" spans="1:3">
      <c r="A701" s="301">
        <v>2100205</v>
      </c>
      <c r="B701" s="301" t="s">
        <v>583</v>
      </c>
      <c r="C701" s="303"/>
    </row>
    <row r="702" s="27" customFormat="1" hidden="1" customHeight="1" spans="1:3">
      <c r="A702" s="301">
        <v>2100206</v>
      </c>
      <c r="B702" s="301" t="s">
        <v>584</v>
      </c>
      <c r="C702" s="303"/>
    </row>
    <row r="703" s="27" customFormat="1" hidden="1" customHeight="1" spans="1:3">
      <c r="A703" s="301">
        <v>2100207</v>
      </c>
      <c r="B703" s="301" t="s">
        <v>585</v>
      </c>
      <c r="C703" s="303"/>
    </row>
    <row r="704" s="27" customFormat="1" hidden="1" customHeight="1" spans="1:3">
      <c r="A704" s="301">
        <v>2100208</v>
      </c>
      <c r="B704" s="301" t="s">
        <v>586</v>
      </c>
      <c r="C704" s="303"/>
    </row>
    <row r="705" s="27" customFormat="1" hidden="1" customHeight="1" spans="1:3">
      <c r="A705" s="301">
        <v>2100209</v>
      </c>
      <c r="B705" s="301" t="s">
        <v>587</v>
      </c>
      <c r="C705" s="303"/>
    </row>
    <row r="706" s="27" customFormat="1" hidden="1" customHeight="1" spans="1:3">
      <c r="A706" s="301">
        <v>2100210</v>
      </c>
      <c r="B706" s="301" t="s">
        <v>588</v>
      </c>
      <c r="C706" s="303"/>
    </row>
    <row r="707" s="27" customFormat="1" hidden="1" customHeight="1" spans="1:3">
      <c r="A707" s="301">
        <v>2100211</v>
      </c>
      <c r="B707" s="301" t="s">
        <v>589</v>
      </c>
      <c r="C707" s="303"/>
    </row>
    <row r="708" s="27" customFormat="1" hidden="1" customHeight="1" spans="1:3">
      <c r="A708" s="301">
        <v>2100212</v>
      </c>
      <c r="B708" s="301" t="s">
        <v>590</v>
      </c>
      <c r="C708" s="303"/>
    </row>
    <row r="709" s="27" customFormat="1" hidden="1" customHeight="1" spans="1:3">
      <c r="A709" s="301">
        <v>2100213</v>
      </c>
      <c r="B709" s="301" t="s">
        <v>591</v>
      </c>
      <c r="C709" s="303"/>
    </row>
    <row r="710" s="27" customFormat="1" customHeight="1" spans="1:3">
      <c r="A710" s="301">
        <v>2100299</v>
      </c>
      <c r="B710" s="301" t="s">
        <v>592</v>
      </c>
      <c r="C710" s="303">
        <v>84</v>
      </c>
    </row>
    <row r="711" s="27" customFormat="1" customHeight="1" spans="1:3">
      <c r="A711" s="301">
        <v>21003</v>
      </c>
      <c r="B711" s="302" t="s">
        <v>593</v>
      </c>
      <c r="C711" s="303">
        <f>SUM(C712:C714)</f>
        <v>1829</v>
      </c>
    </row>
    <row r="712" s="27" customFormat="1" customHeight="1" spans="1:3">
      <c r="A712" s="301">
        <v>2100301</v>
      </c>
      <c r="B712" s="301" t="s">
        <v>594</v>
      </c>
      <c r="C712" s="303">
        <v>873</v>
      </c>
    </row>
    <row r="713" s="27" customFormat="1" hidden="1" customHeight="1" spans="1:3">
      <c r="A713" s="301">
        <v>2100302</v>
      </c>
      <c r="B713" s="301" t="s">
        <v>595</v>
      </c>
      <c r="C713" s="303"/>
    </row>
    <row r="714" s="27" customFormat="1" customHeight="1" spans="1:3">
      <c r="A714" s="301">
        <v>2100399</v>
      </c>
      <c r="B714" s="301" t="s">
        <v>596</v>
      </c>
      <c r="C714" s="303">
        <v>956</v>
      </c>
    </row>
    <row r="715" s="27" customFormat="1" customHeight="1" spans="1:3">
      <c r="A715" s="301">
        <v>21004</v>
      </c>
      <c r="B715" s="302" t="s">
        <v>597</v>
      </c>
      <c r="C715" s="303">
        <f>SUM(C716:C726)</f>
        <v>13352</v>
      </c>
    </row>
    <row r="716" s="27" customFormat="1" customHeight="1" spans="1:3">
      <c r="A716" s="301">
        <v>2100401</v>
      </c>
      <c r="B716" s="301" t="s">
        <v>598</v>
      </c>
      <c r="C716" s="303">
        <v>1204</v>
      </c>
    </row>
    <row r="717" s="27" customFormat="1" customHeight="1" spans="1:3">
      <c r="A717" s="301">
        <v>2100402</v>
      </c>
      <c r="B717" s="301" t="s">
        <v>599</v>
      </c>
      <c r="C717" s="303">
        <v>296</v>
      </c>
    </row>
    <row r="718" s="27" customFormat="1" customHeight="1" spans="1:3">
      <c r="A718" s="301">
        <v>2100403</v>
      </c>
      <c r="B718" s="301" t="s">
        <v>600</v>
      </c>
      <c r="C718" s="303">
        <v>407</v>
      </c>
    </row>
    <row r="719" s="27" customFormat="1" hidden="1" customHeight="1" spans="1:3">
      <c r="A719" s="301">
        <v>2100404</v>
      </c>
      <c r="B719" s="301" t="s">
        <v>601</v>
      </c>
      <c r="C719" s="303"/>
    </row>
    <row r="720" s="27" customFormat="1" customHeight="1" spans="1:3">
      <c r="A720" s="301">
        <v>2100405</v>
      </c>
      <c r="B720" s="301" t="s">
        <v>602</v>
      </c>
      <c r="C720" s="303">
        <v>5</v>
      </c>
    </row>
    <row r="721" s="27" customFormat="1" hidden="1" customHeight="1" spans="1:3">
      <c r="A721" s="301">
        <v>2100406</v>
      </c>
      <c r="B721" s="301" t="s">
        <v>603</v>
      </c>
      <c r="C721" s="303"/>
    </row>
    <row r="722" s="27" customFormat="1" hidden="1" customHeight="1" spans="1:3">
      <c r="A722" s="301">
        <v>2100407</v>
      </c>
      <c r="B722" s="301" t="s">
        <v>604</v>
      </c>
      <c r="C722" s="303"/>
    </row>
    <row r="723" s="27" customFormat="1" customHeight="1" spans="1:3">
      <c r="A723" s="301">
        <v>2100408</v>
      </c>
      <c r="B723" s="301" t="s">
        <v>605</v>
      </c>
      <c r="C723" s="303">
        <v>4473</v>
      </c>
    </row>
    <row r="724" s="27" customFormat="1" customHeight="1" spans="1:3">
      <c r="A724" s="301">
        <v>2100409</v>
      </c>
      <c r="B724" s="301" t="s">
        <v>606</v>
      </c>
      <c r="C724" s="303">
        <v>267</v>
      </c>
    </row>
    <row r="725" s="27" customFormat="1" customHeight="1" spans="1:3">
      <c r="A725" s="301">
        <v>2100410</v>
      </c>
      <c r="B725" s="301" t="s">
        <v>607</v>
      </c>
      <c r="C725" s="303">
        <v>1634</v>
      </c>
    </row>
    <row r="726" s="27" customFormat="1" customHeight="1" spans="1:3">
      <c r="A726" s="301">
        <v>2100499</v>
      </c>
      <c r="B726" s="301" t="s">
        <v>608</v>
      </c>
      <c r="C726" s="303">
        <v>5066</v>
      </c>
    </row>
    <row r="727" s="27" customFormat="1" customHeight="1" spans="1:3">
      <c r="A727" s="301">
        <v>21007</v>
      </c>
      <c r="B727" s="302" t="s">
        <v>609</v>
      </c>
      <c r="C727" s="303">
        <f>SUM(C728:C730)</f>
        <v>2125</v>
      </c>
    </row>
    <row r="728" s="27" customFormat="1" hidden="1" customHeight="1" spans="1:3">
      <c r="A728" s="301">
        <v>2100716</v>
      </c>
      <c r="B728" s="301" t="s">
        <v>610</v>
      </c>
      <c r="C728" s="303"/>
    </row>
    <row r="729" s="27" customFormat="1" customHeight="1" spans="1:3">
      <c r="A729" s="301">
        <v>2100717</v>
      </c>
      <c r="B729" s="301" t="s">
        <v>611</v>
      </c>
      <c r="C729" s="303">
        <v>1949</v>
      </c>
    </row>
    <row r="730" s="27" customFormat="1" customHeight="1" spans="1:3">
      <c r="A730" s="301">
        <v>2100799</v>
      </c>
      <c r="B730" s="301" t="s">
        <v>612</v>
      </c>
      <c r="C730" s="303">
        <v>176</v>
      </c>
    </row>
    <row r="731" s="27" customFormat="1" customHeight="1" spans="1:3">
      <c r="A731" s="301">
        <v>21011</v>
      </c>
      <c r="B731" s="302" t="s">
        <v>613</v>
      </c>
      <c r="C731" s="303">
        <f>SUM(C732:C735)</f>
        <v>14311</v>
      </c>
    </row>
    <row r="732" s="27" customFormat="1" customHeight="1" spans="1:3">
      <c r="A732" s="301">
        <v>2101101</v>
      </c>
      <c r="B732" s="301" t="s">
        <v>614</v>
      </c>
      <c r="C732" s="303">
        <v>3011</v>
      </c>
    </row>
    <row r="733" s="27" customFormat="1" customHeight="1" spans="1:3">
      <c r="A733" s="301">
        <v>2101102</v>
      </c>
      <c r="B733" s="301" t="s">
        <v>615</v>
      </c>
      <c r="C733" s="303">
        <v>11277</v>
      </c>
    </row>
    <row r="734" s="27" customFormat="1" customHeight="1" spans="1:3">
      <c r="A734" s="301">
        <v>2101103</v>
      </c>
      <c r="B734" s="301" t="s">
        <v>616</v>
      </c>
      <c r="C734" s="303">
        <v>4</v>
      </c>
    </row>
    <row r="735" s="27" customFormat="1" customHeight="1" spans="1:3">
      <c r="A735" s="301">
        <v>2101199</v>
      </c>
      <c r="B735" s="301" t="s">
        <v>617</v>
      </c>
      <c r="C735" s="303">
        <v>19</v>
      </c>
    </row>
    <row r="736" s="27" customFormat="1" customHeight="1" spans="1:3">
      <c r="A736" s="301">
        <v>21012</v>
      </c>
      <c r="B736" s="302" t="s">
        <v>618</v>
      </c>
      <c r="C736" s="303">
        <f>SUM(C737:C739)</f>
        <v>7610</v>
      </c>
    </row>
    <row r="737" s="27" customFormat="1" customHeight="1" spans="1:3">
      <c r="A737" s="301">
        <v>2101201</v>
      </c>
      <c r="B737" s="301" t="s">
        <v>619</v>
      </c>
      <c r="C737" s="303">
        <v>313</v>
      </c>
    </row>
    <row r="738" s="27" customFormat="1" customHeight="1" spans="1:3">
      <c r="A738" s="301">
        <v>2101202</v>
      </c>
      <c r="B738" s="301" t="s">
        <v>620</v>
      </c>
      <c r="C738" s="303">
        <v>7297</v>
      </c>
    </row>
    <row r="739" s="27" customFormat="1" hidden="1" customHeight="1" spans="1:3">
      <c r="A739" s="301">
        <v>2101299</v>
      </c>
      <c r="B739" s="301" t="s">
        <v>621</v>
      </c>
      <c r="C739" s="303"/>
    </row>
    <row r="740" s="27" customFormat="1" customHeight="1" spans="1:3">
      <c r="A740" s="301">
        <v>21013</v>
      </c>
      <c r="B740" s="302" t="s">
        <v>622</v>
      </c>
      <c r="C740" s="303">
        <f>SUM(C741:C743)</f>
        <v>498</v>
      </c>
    </row>
    <row r="741" s="27" customFormat="1" customHeight="1" spans="1:3">
      <c r="A741" s="301">
        <v>2101301</v>
      </c>
      <c r="B741" s="301" t="s">
        <v>623</v>
      </c>
      <c r="C741" s="303">
        <v>498</v>
      </c>
    </row>
    <row r="742" s="27" customFormat="1" hidden="1" customHeight="1" spans="1:3">
      <c r="A742" s="301">
        <v>2101302</v>
      </c>
      <c r="B742" s="301" t="s">
        <v>624</v>
      </c>
      <c r="C742" s="303"/>
    </row>
    <row r="743" s="27" customFormat="1" hidden="1" customHeight="1" spans="1:3">
      <c r="A743" s="301">
        <v>2101399</v>
      </c>
      <c r="B743" s="301" t="s">
        <v>625</v>
      </c>
      <c r="C743" s="303"/>
    </row>
    <row r="744" s="27" customFormat="1" customHeight="1" spans="1:3">
      <c r="A744" s="301">
        <v>21014</v>
      </c>
      <c r="B744" s="302" t="s">
        <v>626</v>
      </c>
      <c r="C744" s="303">
        <f>SUM(C745:C746)</f>
        <v>215</v>
      </c>
    </row>
    <row r="745" s="27" customFormat="1" customHeight="1" spans="1:3">
      <c r="A745" s="301">
        <v>2101401</v>
      </c>
      <c r="B745" s="301" t="s">
        <v>627</v>
      </c>
      <c r="C745" s="303">
        <v>81</v>
      </c>
    </row>
    <row r="746" s="27" customFormat="1" customHeight="1" spans="1:3">
      <c r="A746" s="301">
        <v>2101499</v>
      </c>
      <c r="B746" s="301" t="s">
        <v>628</v>
      </c>
      <c r="C746" s="303">
        <v>134</v>
      </c>
    </row>
    <row r="747" s="27" customFormat="1" customHeight="1" spans="1:3">
      <c r="A747" s="301">
        <v>21015</v>
      </c>
      <c r="B747" s="302" t="s">
        <v>629</v>
      </c>
      <c r="C747" s="303">
        <f>SUM(C748:C755)</f>
        <v>291</v>
      </c>
    </row>
    <row r="748" s="27" customFormat="1" customHeight="1" spans="1:3">
      <c r="A748" s="301">
        <v>2101501</v>
      </c>
      <c r="B748" s="301" t="s">
        <v>94</v>
      </c>
      <c r="C748" s="303">
        <v>208</v>
      </c>
    </row>
    <row r="749" s="27" customFormat="1" hidden="1" customHeight="1" spans="1:3">
      <c r="A749" s="301">
        <v>2101502</v>
      </c>
      <c r="B749" s="301" t="s">
        <v>95</v>
      </c>
      <c r="C749" s="303"/>
    </row>
    <row r="750" s="27" customFormat="1" hidden="1" customHeight="1" spans="1:3">
      <c r="A750" s="301">
        <v>2101503</v>
      </c>
      <c r="B750" s="301" t="s">
        <v>96</v>
      </c>
      <c r="C750" s="303"/>
    </row>
    <row r="751" s="27" customFormat="1" hidden="1" customHeight="1" spans="1:3">
      <c r="A751" s="301">
        <v>2101504</v>
      </c>
      <c r="B751" s="301" t="s">
        <v>134</v>
      </c>
      <c r="C751" s="303"/>
    </row>
    <row r="752" s="27" customFormat="1" hidden="1" customHeight="1" spans="1:3">
      <c r="A752" s="301">
        <v>2101505</v>
      </c>
      <c r="B752" s="301" t="s">
        <v>630</v>
      </c>
      <c r="C752" s="303"/>
    </row>
    <row r="753" s="27" customFormat="1" hidden="1" customHeight="1" spans="1:3">
      <c r="A753" s="301">
        <v>2101506</v>
      </c>
      <c r="B753" s="301" t="s">
        <v>631</v>
      </c>
      <c r="C753" s="303"/>
    </row>
    <row r="754" s="27" customFormat="1" customHeight="1" spans="1:3">
      <c r="A754" s="301">
        <v>2101550</v>
      </c>
      <c r="B754" s="301" t="s">
        <v>103</v>
      </c>
      <c r="C754" s="303">
        <v>83</v>
      </c>
    </row>
    <row r="755" s="27" customFormat="1" hidden="1" customHeight="1" spans="1:3">
      <c r="A755" s="301">
        <v>2101599</v>
      </c>
      <c r="B755" s="301" t="s">
        <v>632</v>
      </c>
      <c r="C755" s="303"/>
    </row>
    <row r="756" s="27" customFormat="1" customHeight="1" spans="1:3">
      <c r="A756" s="301">
        <v>21016</v>
      </c>
      <c r="B756" s="302" t="s">
        <v>633</v>
      </c>
      <c r="C756" s="303">
        <f>C757</f>
        <v>297</v>
      </c>
    </row>
    <row r="757" s="27" customFormat="1" customHeight="1" spans="1:3">
      <c r="A757" s="301">
        <v>2101601</v>
      </c>
      <c r="B757" s="301" t="s">
        <v>634</v>
      </c>
      <c r="C757" s="303">
        <v>297</v>
      </c>
    </row>
    <row r="758" s="27" customFormat="1" hidden="1" customHeight="1" spans="1:3">
      <c r="A758" s="301">
        <v>21017</v>
      </c>
      <c r="B758" s="302" t="s">
        <v>635</v>
      </c>
      <c r="C758" s="303">
        <f>SUM(C759:C763)</f>
        <v>0</v>
      </c>
    </row>
    <row r="759" s="27" customFormat="1" hidden="1" customHeight="1" spans="1:3">
      <c r="A759" s="301">
        <v>2101701</v>
      </c>
      <c r="B759" s="301" t="s">
        <v>94</v>
      </c>
      <c r="C759" s="303"/>
    </row>
    <row r="760" s="27" customFormat="1" hidden="1" customHeight="1" spans="1:3">
      <c r="A760" s="301">
        <v>2101702</v>
      </c>
      <c r="B760" s="301" t="s">
        <v>95</v>
      </c>
      <c r="C760" s="303"/>
    </row>
    <row r="761" s="27" customFormat="1" hidden="1" customHeight="1" spans="1:3">
      <c r="A761" s="301">
        <v>2101703</v>
      </c>
      <c r="B761" s="301" t="s">
        <v>96</v>
      </c>
      <c r="C761" s="303"/>
    </row>
    <row r="762" s="27" customFormat="1" hidden="1" customHeight="1" spans="1:3">
      <c r="A762" s="301">
        <v>2101704</v>
      </c>
      <c r="B762" s="301" t="s">
        <v>636</v>
      </c>
      <c r="C762" s="303"/>
    </row>
    <row r="763" s="27" customFormat="1" hidden="1" customHeight="1" spans="1:3">
      <c r="A763" s="301">
        <v>2101799</v>
      </c>
      <c r="B763" s="301" t="s">
        <v>637</v>
      </c>
      <c r="C763" s="303"/>
    </row>
    <row r="764" s="27" customFormat="1" hidden="1" customHeight="1" spans="1:3">
      <c r="A764" s="301">
        <v>21018</v>
      </c>
      <c r="B764" s="302" t="s">
        <v>638</v>
      </c>
      <c r="C764" s="303">
        <f>SUM(C765:C768)</f>
        <v>0</v>
      </c>
    </row>
    <row r="765" s="27" customFormat="1" hidden="1" customHeight="1" spans="1:3">
      <c r="A765" s="301">
        <v>2101801</v>
      </c>
      <c r="B765" s="301" t="s">
        <v>94</v>
      </c>
      <c r="C765" s="303"/>
    </row>
    <row r="766" s="27" customFormat="1" hidden="1" customHeight="1" spans="1:3">
      <c r="A766" s="301">
        <v>2101802</v>
      </c>
      <c r="B766" s="301" t="s">
        <v>95</v>
      </c>
      <c r="C766" s="303"/>
    </row>
    <row r="767" s="27" customFormat="1" hidden="1" customHeight="1" spans="1:3">
      <c r="A767" s="301">
        <v>2101803</v>
      </c>
      <c r="B767" s="301" t="s">
        <v>96</v>
      </c>
      <c r="C767" s="303"/>
    </row>
    <row r="768" s="27" customFormat="1" hidden="1" customHeight="1" spans="1:3">
      <c r="A768" s="301">
        <v>2101899</v>
      </c>
      <c r="B768" s="301" t="s">
        <v>639</v>
      </c>
      <c r="C768" s="303"/>
    </row>
    <row r="769" s="27" customFormat="1" customHeight="1" spans="1:3">
      <c r="A769" s="301">
        <v>21099</v>
      </c>
      <c r="B769" s="302" t="s">
        <v>640</v>
      </c>
      <c r="C769" s="303">
        <f>C770</f>
        <v>1135</v>
      </c>
    </row>
    <row r="770" s="27" customFormat="1" customHeight="1" spans="1:3">
      <c r="A770" s="301">
        <v>2109999</v>
      </c>
      <c r="B770" s="301" t="s">
        <v>641</v>
      </c>
      <c r="C770" s="303">
        <v>1135</v>
      </c>
    </row>
    <row r="771" s="27" customFormat="1" customHeight="1" spans="1:3">
      <c r="A771" s="301">
        <v>211</v>
      </c>
      <c r="B771" s="302" t="s">
        <v>642</v>
      </c>
      <c r="C771" s="303">
        <f>SUM(C772,C782,C786,C795,C802,C809,C812,C815,C817,C819,C825,C827,C829,C840)</f>
        <v>905</v>
      </c>
    </row>
    <row r="772" s="27" customFormat="1" hidden="1" customHeight="1" spans="1:3">
      <c r="A772" s="301">
        <v>21101</v>
      </c>
      <c r="B772" s="302" t="s">
        <v>643</v>
      </c>
      <c r="C772" s="303">
        <f>SUM(C773:C781)</f>
        <v>0</v>
      </c>
    </row>
    <row r="773" s="27" customFormat="1" hidden="1" customHeight="1" spans="1:3">
      <c r="A773" s="301">
        <v>2110101</v>
      </c>
      <c r="B773" s="301" t="s">
        <v>94</v>
      </c>
      <c r="C773" s="303"/>
    </row>
    <row r="774" s="27" customFormat="1" hidden="1" customHeight="1" spans="1:3">
      <c r="A774" s="301">
        <v>2110102</v>
      </c>
      <c r="B774" s="301" t="s">
        <v>95</v>
      </c>
      <c r="C774" s="303"/>
    </row>
    <row r="775" s="27" customFormat="1" hidden="1" customHeight="1" spans="1:3">
      <c r="A775" s="301">
        <v>2110103</v>
      </c>
      <c r="B775" s="301" t="s">
        <v>96</v>
      </c>
      <c r="C775" s="303"/>
    </row>
    <row r="776" s="27" customFormat="1" hidden="1" customHeight="1" spans="1:3">
      <c r="A776" s="301">
        <v>2110104</v>
      </c>
      <c r="B776" s="301" t="s">
        <v>644</v>
      </c>
      <c r="C776" s="303"/>
    </row>
    <row r="777" s="27" customFormat="1" hidden="1" customHeight="1" spans="1:3">
      <c r="A777" s="301">
        <v>2110105</v>
      </c>
      <c r="B777" s="301" t="s">
        <v>645</v>
      </c>
      <c r="C777" s="303"/>
    </row>
    <row r="778" s="27" customFormat="1" hidden="1" customHeight="1" spans="1:3">
      <c r="A778" s="301">
        <v>2110106</v>
      </c>
      <c r="B778" s="301" t="s">
        <v>646</v>
      </c>
      <c r="C778" s="303"/>
    </row>
    <row r="779" s="27" customFormat="1" hidden="1" customHeight="1" spans="1:3">
      <c r="A779" s="301">
        <v>2110107</v>
      </c>
      <c r="B779" s="301" t="s">
        <v>647</v>
      </c>
      <c r="C779" s="303"/>
    </row>
    <row r="780" s="27" customFormat="1" hidden="1" customHeight="1" spans="1:3">
      <c r="A780" s="301">
        <v>2110108</v>
      </c>
      <c r="B780" s="301" t="s">
        <v>648</v>
      </c>
      <c r="C780" s="303"/>
    </row>
    <row r="781" s="27" customFormat="1" hidden="1" customHeight="1" spans="1:3">
      <c r="A781" s="301">
        <v>2110199</v>
      </c>
      <c r="B781" s="301" t="s">
        <v>649</v>
      </c>
      <c r="C781" s="303"/>
    </row>
    <row r="782" s="27" customFormat="1" customHeight="1" spans="1:3">
      <c r="A782" s="301">
        <v>21102</v>
      </c>
      <c r="B782" s="302" t="s">
        <v>650</v>
      </c>
      <c r="C782" s="303">
        <f>SUM(C783:C785)</f>
        <v>514</v>
      </c>
    </row>
    <row r="783" s="27" customFormat="1" hidden="1" customHeight="1" spans="1:3">
      <c r="A783" s="301">
        <v>2110203</v>
      </c>
      <c r="B783" s="301" t="s">
        <v>651</v>
      </c>
      <c r="C783" s="303"/>
    </row>
    <row r="784" s="27" customFormat="1" hidden="1" customHeight="1" spans="1:3">
      <c r="A784" s="301">
        <v>2110204</v>
      </c>
      <c r="B784" s="301" t="s">
        <v>652</v>
      </c>
      <c r="C784" s="303"/>
    </row>
    <row r="785" s="27" customFormat="1" customHeight="1" spans="1:3">
      <c r="A785" s="301">
        <v>2110299</v>
      </c>
      <c r="B785" s="301" t="s">
        <v>653</v>
      </c>
      <c r="C785" s="303">
        <v>514</v>
      </c>
    </row>
    <row r="786" s="27" customFormat="1" customHeight="1" spans="1:3">
      <c r="A786" s="301">
        <v>21103</v>
      </c>
      <c r="B786" s="302" t="s">
        <v>654</v>
      </c>
      <c r="C786" s="303">
        <f>SUM(C787:C794)</f>
        <v>221</v>
      </c>
    </row>
    <row r="787" s="27" customFormat="1" customHeight="1" spans="1:3">
      <c r="A787" s="301">
        <v>2110301</v>
      </c>
      <c r="B787" s="301" t="s">
        <v>655</v>
      </c>
      <c r="C787" s="303">
        <v>221</v>
      </c>
    </row>
    <row r="788" s="27" customFormat="1" hidden="1" customHeight="1" spans="1:3">
      <c r="A788" s="301">
        <v>2110302</v>
      </c>
      <c r="B788" s="301" t="s">
        <v>656</v>
      </c>
      <c r="C788" s="303"/>
    </row>
    <row r="789" s="27" customFormat="1" hidden="1" customHeight="1" spans="1:3">
      <c r="A789" s="301">
        <v>2110303</v>
      </c>
      <c r="B789" s="301" t="s">
        <v>657</v>
      </c>
      <c r="C789" s="303"/>
    </row>
    <row r="790" s="27" customFormat="1" hidden="1" customHeight="1" spans="1:3">
      <c r="A790" s="301">
        <v>2110304</v>
      </c>
      <c r="B790" s="301" t="s">
        <v>658</v>
      </c>
      <c r="C790" s="303"/>
    </row>
    <row r="791" s="27" customFormat="1" hidden="1" customHeight="1" spans="1:3">
      <c r="A791" s="301">
        <v>2110305</v>
      </c>
      <c r="B791" s="301" t="s">
        <v>659</v>
      </c>
      <c r="C791" s="303"/>
    </row>
    <row r="792" s="27" customFormat="1" hidden="1" customHeight="1" spans="1:3">
      <c r="A792" s="301">
        <v>2110306</v>
      </c>
      <c r="B792" s="301" t="s">
        <v>660</v>
      </c>
      <c r="C792" s="303"/>
    </row>
    <row r="793" s="27" customFormat="1" hidden="1" customHeight="1" spans="1:3">
      <c r="A793" s="301">
        <v>2110307</v>
      </c>
      <c r="B793" s="301" t="s">
        <v>661</v>
      </c>
      <c r="C793" s="303"/>
    </row>
    <row r="794" s="27" customFormat="1" hidden="1" customHeight="1" spans="1:3">
      <c r="A794" s="301">
        <v>2110399</v>
      </c>
      <c r="B794" s="301" t="s">
        <v>662</v>
      </c>
      <c r="C794" s="303"/>
    </row>
    <row r="795" s="27" customFormat="1" customHeight="1" spans="1:3">
      <c r="A795" s="301">
        <v>21104</v>
      </c>
      <c r="B795" s="302" t="s">
        <v>663</v>
      </c>
      <c r="C795" s="303">
        <f>SUM(C796:C801)</f>
        <v>73</v>
      </c>
    </row>
    <row r="796" s="27" customFormat="1" hidden="1" customHeight="1" spans="1:3">
      <c r="A796" s="301">
        <v>2110401</v>
      </c>
      <c r="B796" s="301" t="s">
        <v>664</v>
      </c>
      <c r="C796" s="303"/>
    </row>
    <row r="797" s="27" customFormat="1" hidden="1" customHeight="1" spans="1:3">
      <c r="A797" s="301">
        <v>2110402</v>
      </c>
      <c r="B797" s="301" t="s">
        <v>665</v>
      </c>
      <c r="C797" s="303"/>
    </row>
    <row r="798" s="27" customFormat="1" hidden="1" customHeight="1" spans="1:3">
      <c r="A798" s="301">
        <v>2110404</v>
      </c>
      <c r="B798" s="301" t="s">
        <v>666</v>
      </c>
      <c r="C798" s="303"/>
    </row>
    <row r="799" s="27" customFormat="1" hidden="1" customHeight="1" spans="1:3">
      <c r="A799" s="301">
        <v>2110405</v>
      </c>
      <c r="B799" s="301" t="s">
        <v>667</v>
      </c>
      <c r="C799" s="303"/>
    </row>
    <row r="800" s="27" customFormat="1" hidden="1" customHeight="1" spans="1:3">
      <c r="A800" s="301">
        <v>2110406</v>
      </c>
      <c r="B800" s="301" t="s">
        <v>668</v>
      </c>
      <c r="C800" s="303"/>
    </row>
    <row r="801" s="27" customFormat="1" customHeight="1" spans="1:3">
      <c r="A801" s="301">
        <v>2110499</v>
      </c>
      <c r="B801" s="301" t="s">
        <v>669</v>
      </c>
      <c r="C801" s="303">
        <v>73</v>
      </c>
    </row>
    <row r="802" s="27" customFormat="1" hidden="1" customHeight="1" spans="1:3">
      <c r="A802" s="301">
        <v>21105</v>
      </c>
      <c r="B802" s="302" t="s">
        <v>670</v>
      </c>
      <c r="C802" s="303">
        <f>SUM(C803:C808)</f>
        <v>0</v>
      </c>
    </row>
    <row r="803" s="27" customFormat="1" hidden="1" customHeight="1" spans="1:3">
      <c r="A803" s="301">
        <v>2110501</v>
      </c>
      <c r="B803" s="301" t="s">
        <v>671</v>
      </c>
      <c r="C803" s="303"/>
    </row>
    <row r="804" s="27" customFormat="1" hidden="1" customHeight="1" spans="1:3">
      <c r="A804" s="301">
        <v>2110502</v>
      </c>
      <c r="B804" s="301" t="s">
        <v>672</v>
      </c>
      <c r="C804" s="303"/>
    </row>
    <row r="805" s="27" customFormat="1" hidden="1" customHeight="1" spans="1:3">
      <c r="A805" s="301">
        <v>2110503</v>
      </c>
      <c r="B805" s="301" t="s">
        <v>673</v>
      </c>
      <c r="C805" s="303"/>
    </row>
    <row r="806" s="27" customFormat="1" hidden="1" customHeight="1" spans="1:3">
      <c r="A806" s="301">
        <v>2110506</v>
      </c>
      <c r="B806" s="301" t="s">
        <v>674</v>
      </c>
      <c r="C806" s="303"/>
    </row>
    <row r="807" s="27" customFormat="1" hidden="1" customHeight="1" spans="1:3">
      <c r="A807" s="301">
        <v>2110507</v>
      </c>
      <c r="B807" s="301" t="s">
        <v>675</v>
      </c>
      <c r="C807" s="303"/>
    </row>
    <row r="808" s="27" customFormat="1" hidden="1" customHeight="1" spans="1:3">
      <c r="A808" s="301">
        <v>2110599</v>
      </c>
      <c r="B808" s="301" t="s">
        <v>676</v>
      </c>
      <c r="C808" s="303"/>
    </row>
    <row r="809" s="27" customFormat="1" hidden="1" customHeight="1" spans="1:3">
      <c r="A809" s="301">
        <v>21107</v>
      </c>
      <c r="B809" s="302" t="s">
        <v>677</v>
      </c>
      <c r="C809" s="303">
        <f>SUM(C810:C811)</f>
        <v>0</v>
      </c>
    </row>
    <row r="810" s="27" customFormat="1" hidden="1" customHeight="1" spans="1:3">
      <c r="A810" s="301">
        <v>2110704</v>
      </c>
      <c r="B810" s="301" t="s">
        <v>678</v>
      </c>
      <c r="C810" s="303"/>
    </row>
    <row r="811" s="27" customFormat="1" hidden="1" customHeight="1" spans="1:3">
      <c r="A811" s="301">
        <v>2110799</v>
      </c>
      <c r="B811" s="301" t="s">
        <v>679</v>
      </c>
      <c r="C811" s="303"/>
    </row>
    <row r="812" s="27" customFormat="1" hidden="1" customHeight="1" spans="1:3">
      <c r="A812" s="301">
        <v>21108</v>
      </c>
      <c r="B812" s="302" t="s">
        <v>680</v>
      </c>
      <c r="C812" s="303">
        <f>SUM(C813:C814)</f>
        <v>0</v>
      </c>
    </row>
    <row r="813" s="27" customFormat="1" hidden="1" customHeight="1" spans="1:3">
      <c r="A813" s="301">
        <v>2110804</v>
      </c>
      <c r="B813" s="301" t="s">
        <v>681</v>
      </c>
      <c r="C813" s="303"/>
    </row>
    <row r="814" s="27" customFormat="1" hidden="1" customHeight="1" spans="1:3">
      <c r="A814" s="301">
        <v>2110899</v>
      </c>
      <c r="B814" s="301" t="s">
        <v>682</v>
      </c>
      <c r="C814" s="303"/>
    </row>
    <row r="815" s="27" customFormat="1" hidden="1" customHeight="1" spans="1:3">
      <c r="A815" s="301">
        <v>21109</v>
      </c>
      <c r="B815" s="302" t="s">
        <v>683</v>
      </c>
      <c r="C815" s="303">
        <f>C816</f>
        <v>0</v>
      </c>
    </row>
    <row r="816" s="27" customFormat="1" hidden="1" customHeight="1" spans="1:3">
      <c r="A816" s="301">
        <v>2110901</v>
      </c>
      <c r="B816" s="301" t="s">
        <v>684</v>
      </c>
      <c r="C816" s="303"/>
    </row>
    <row r="817" s="27" customFormat="1" hidden="1" customHeight="1" spans="1:3">
      <c r="A817" s="301">
        <v>21110</v>
      </c>
      <c r="B817" s="302" t="s">
        <v>685</v>
      </c>
      <c r="C817" s="303">
        <f>C818</f>
        <v>0</v>
      </c>
    </row>
    <row r="818" s="27" customFormat="1" hidden="1" customHeight="1" spans="1:3">
      <c r="A818" s="301">
        <v>2111001</v>
      </c>
      <c r="B818" s="301" t="s">
        <v>686</v>
      </c>
      <c r="C818" s="303"/>
    </row>
    <row r="819" s="27" customFormat="1" hidden="1" customHeight="1" spans="1:3">
      <c r="A819" s="301">
        <v>21111</v>
      </c>
      <c r="B819" s="302" t="s">
        <v>687</v>
      </c>
      <c r="C819" s="303">
        <f>SUM(C820:C824)</f>
        <v>0</v>
      </c>
    </row>
    <row r="820" s="27" customFormat="1" hidden="1" customHeight="1" spans="1:3">
      <c r="A820" s="301">
        <v>2111101</v>
      </c>
      <c r="B820" s="301" t="s">
        <v>688</v>
      </c>
      <c r="C820" s="303"/>
    </row>
    <row r="821" s="27" customFormat="1" hidden="1" customHeight="1" spans="1:3">
      <c r="A821" s="301">
        <v>2111102</v>
      </c>
      <c r="B821" s="301" t="s">
        <v>689</v>
      </c>
      <c r="C821" s="303"/>
    </row>
    <row r="822" s="27" customFormat="1" hidden="1" customHeight="1" spans="1:3">
      <c r="A822" s="301">
        <v>2111103</v>
      </c>
      <c r="B822" s="301" t="s">
        <v>690</v>
      </c>
      <c r="C822" s="303"/>
    </row>
    <row r="823" s="27" customFormat="1" hidden="1" customHeight="1" spans="1:3">
      <c r="A823" s="301">
        <v>2111104</v>
      </c>
      <c r="B823" s="301" t="s">
        <v>691</v>
      </c>
      <c r="C823" s="303"/>
    </row>
    <row r="824" s="27" customFormat="1" hidden="1" customHeight="1" spans="1:3">
      <c r="A824" s="301">
        <v>2111199</v>
      </c>
      <c r="B824" s="301" t="s">
        <v>692</v>
      </c>
      <c r="C824" s="303"/>
    </row>
    <row r="825" s="27" customFormat="1" hidden="1" customHeight="1" spans="1:3">
      <c r="A825" s="301">
        <v>21112</v>
      </c>
      <c r="B825" s="302" t="s">
        <v>693</v>
      </c>
      <c r="C825" s="303">
        <f>C826</f>
        <v>0</v>
      </c>
    </row>
    <row r="826" s="27" customFormat="1" hidden="1" customHeight="1" spans="1:3">
      <c r="A826" s="301">
        <v>2111201</v>
      </c>
      <c r="B826" s="301" t="s">
        <v>694</v>
      </c>
      <c r="C826" s="303"/>
    </row>
    <row r="827" s="27" customFormat="1" hidden="1" customHeight="1" spans="1:3">
      <c r="A827" s="301">
        <v>21113</v>
      </c>
      <c r="B827" s="302" t="s">
        <v>695</v>
      </c>
      <c r="C827" s="303">
        <f>C828</f>
        <v>0</v>
      </c>
    </row>
    <row r="828" s="27" customFormat="1" hidden="1" customHeight="1" spans="1:3">
      <c r="A828" s="301">
        <v>2111301</v>
      </c>
      <c r="B828" s="301" t="s">
        <v>696</v>
      </c>
      <c r="C828" s="303"/>
    </row>
    <row r="829" s="27" customFormat="1" hidden="1" customHeight="1" spans="1:3">
      <c r="A829" s="301">
        <v>21114</v>
      </c>
      <c r="B829" s="302" t="s">
        <v>697</v>
      </c>
      <c r="C829" s="303">
        <f>SUM(C830:C839)</f>
        <v>0</v>
      </c>
    </row>
    <row r="830" s="27" customFormat="1" hidden="1" customHeight="1" spans="1:3">
      <c r="A830" s="301">
        <v>2111401</v>
      </c>
      <c r="B830" s="301" t="s">
        <v>94</v>
      </c>
      <c r="C830" s="303"/>
    </row>
    <row r="831" s="27" customFormat="1" hidden="1" customHeight="1" spans="1:3">
      <c r="A831" s="301">
        <v>2111402</v>
      </c>
      <c r="B831" s="301" t="s">
        <v>95</v>
      </c>
      <c r="C831" s="303"/>
    </row>
    <row r="832" s="27" customFormat="1" hidden="1" customHeight="1" spans="1:3">
      <c r="A832" s="301">
        <v>2111403</v>
      </c>
      <c r="B832" s="301" t="s">
        <v>96</v>
      </c>
      <c r="C832" s="303"/>
    </row>
    <row r="833" s="27" customFormat="1" hidden="1" customHeight="1" spans="1:3">
      <c r="A833" s="301">
        <v>2111406</v>
      </c>
      <c r="B833" s="301" t="s">
        <v>698</v>
      </c>
      <c r="C833" s="303"/>
    </row>
    <row r="834" s="27" customFormat="1" hidden="1" customHeight="1" spans="1:3">
      <c r="A834" s="301">
        <v>2111407</v>
      </c>
      <c r="B834" s="301" t="s">
        <v>699</v>
      </c>
      <c r="C834" s="303"/>
    </row>
    <row r="835" s="27" customFormat="1" hidden="1" customHeight="1" spans="1:3">
      <c r="A835" s="301">
        <v>2111408</v>
      </c>
      <c r="B835" s="301" t="s">
        <v>700</v>
      </c>
      <c r="C835" s="303"/>
    </row>
    <row r="836" s="27" customFormat="1" hidden="1" customHeight="1" spans="1:3">
      <c r="A836" s="301">
        <v>2111411</v>
      </c>
      <c r="B836" s="301" t="s">
        <v>134</v>
      </c>
      <c r="C836" s="303"/>
    </row>
    <row r="837" s="27" customFormat="1" hidden="1" customHeight="1" spans="1:3">
      <c r="A837" s="301">
        <v>2111413</v>
      </c>
      <c r="B837" s="301" t="s">
        <v>701</v>
      </c>
      <c r="C837" s="303"/>
    </row>
    <row r="838" s="27" customFormat="1" hidden="1" customHeight="1" spans="1:3">
      <c r="A838" s="301">
        <v>2111450</v>
      </c>
      <c r="B838" s="301" t="s">
        <v>103</v>
      </c>
      <c r="C838" s="303"/>
    </row>
    <row r="839" s="27" customFormat="1" hidden="1" customHeight="1" spans="1:3">
      <c r="A839" s="301">
        <v>2111499</v>
      </c>
      <c r="B839" s="301" t="s">
        <v>702</v>
      </c>
      <c r="C839" s="303"/>
    </row>
    <row r="840" s="27" customFormat="1" customHeight="1" spans="1:3">
      <c r="A840" s="301">
        <v>21199</v>
      </c>
      <c r="B840" s="302" t="s">
        <v>703</v>
      </c>
      <c r="C840" s="303">
        <f>C841</f>
        <v>97</v>
      </c>
    </row>
    <row r="841" s="27" customFormat="1" customHeight="1" spans="1:3">
      <c r="A841" s="301">
        <v>2119999</v>
      </c>
      <c r="B841" s="301" t="s">
        <v>704</v>
      </c>
      <c r="C841" s="303">
        <v>97</v>
      </c>
    </row>
    <row r="842" s="27" customFormat="1" customHeight="1" spans="1:3">
      <c r="A842" s="301">
        <v>212</v>
      </c>
      <c r="B842" s="302" t="s">
        <v>705</v>
      </c>
      <c r="C842" s="303">
        <f>SUM(C843,C854,C856,C859,C861,C863)</f>
        <v>33429</v>
      </c>
    </row>
    <row r="843" s="27" customFormat="1" customHeight="1" spans="1:3">
      <c r="A843" s="301">
        <v>21201</v>
      </c>
      <c r="B843" s="302" t="s">
        <v>706</v>
      </c>
      <c r="C843" s="303">
        <f>SUM(C844:C853)</f>
        <v>7799</v>
      </c>
    </row>
    <row r="844" s="27" customFormat="1" customHeight="1" spans="1:3">
      <c r="A844" s="301">
        <v>2120101</v>
      </c>
      <c r="B844" s="301" t="s">
        <v>94</v>
      </c>
      <c r="C844" s="303">
        <v>4895</v>
      </c>
    </row>
    <row r="845" s="27" customFormat="1" hidden="1" customHeight="1" spans="1:3">
      <c r="A845" s="301">
        <v>2120102</v>
      </c>
      <c r="B845" s="301" t="s">
        <v>95</v>
      </c>
      <c r="C845" s="303"/>
    </row>
    <row r="846" s="27" customFormat="1" customHeight="1" spans="1:3">
      <c r="A846" s="301">
        <v>2120103</v>
      </c>
      <c r="B846" s="301" t="s">
        <v>96</v>
      </c>
      <c r="C846" s="303">
        <v>1850</v>
      </c>
    </row>
    <row r="847" s="27" customFormat="1" customHeight="1" spans="1:3">
      <c r="A847" s="301">
        <v>2120104</v>
      </c>
      <c r="B847" s="301" t="s">
        <v>707</v>
      </c>
      <c r="C847" s="303">
        <v>70</v>
      </c>
    </row>
    <row r="848" s="27" customFormat="1" hidden="1" customHeight="1" spans="1:3">
      <c r="A848" s="301">
        <v>2120105</v>
      </c>
      <c r="B848" s="301" t="s">
        <v>708</v>
      </c>
      <c r="C848" s="303"/>
    </row>
    <row r="849" s="27" customFormat="1" hidden="1" customHeight="1" spans="1:3">
      <c r="A849" s="301">
        <v>2120106</v>
      </c>
      <c r="B849" s="301" t="s">
        <v>709</v>
      </c>
      <c r="C849" s="303"/>
    </row>
    <row r="850" s="27" customFormat="1" hidden="1" customHeight="1" spans="1:3">
      <c r="A850" s="301">
        <v>2120107</v>
      </c>
      <c r="B850" s="301" t="s">
        <v>710</v>
      </c>
      <c r="C850" s="303"/>
    </row>
    <row r="851" s="27" customFormat="1" hidden="1" customHeight="1" spans="1:3">
      <c r="A851" s="301">
        <v>2120109</v>
      </c>
      <c r="B851" s="301" t="s">
        <v>711</v>
      </c>
      <c r="C851" s="303"/>
    </row>
    <row r="852" s="27" customFormat="1" hidden="1" customHeight="1" spans="1:3">
      <c r="A852" s="301">
        <v>2120110</v>
      </c>
      <c r="B852" s="301" t="s">
        <v>712</v>
      </c>
      <c r="C852" s="303"/>
    </row>
    <row r="853" s="27" customFormat="1" customHeight="1" spans="1:3">
      <c r="A853" s="301">
        <v>2120199</v>
      </c>
      <c r="B853" s="301" t="s">
        <v>713</v>
      </c>
      <c r="C853" s="303">
        <v>984</v>
      </c>
    </row>
    <row r="854" s="27" customFormat="1" customHeight="1" spans="1:3">
      <c r="A854" s="301">
        <v>21202</v>
      </c>
      <c r="B854" s="302" t="s">
        <v>714</v>
      </c>
      <c r="C854" s="303">
        <f>C855</f>
        <v>1115</v>
      </c>
    </row>
    <row r="855" s="27" customFormat="1" customHeight="1" spans="1:3">
      <c r="A855" s="301">
        <v>2120201</v>
      </c>
      <c r="B855" s="301" t="s">
        <v>715</v>
      </c>
      <c r="C855" s="303">
        <v>1115</v>
      </c>
    </row>
    <row r="856" s="27" customFormat="1" customHeight="1" spans="1:3">
      <c r="A856" s="301">
        <v>21203</v>
      </c>
      <c r="B856" s="302" t="s">
        <v>716</v>
      </c>
      <c r="C856" s="303">
        <f>SUM(C857:C858)</f>
        <v>1477</v>
      </c>
    </row>
    <row r="857" s="27" customFormat="1" hidden="1" customHeight="1" spans="1:3">
      <c r="A857" s="301">
        <v>2120303</v>
      </c>
      <c r="B857" s="301" t="s">
        <v>717</v>
      </c>
      <c r="C857" s="303"/>
    </row>
    <row r="858" s="27" customFormat="1" customHeight="1" spans="1:3">
      <c r="A858" s="301">
        <v>2120399</v>
      </c>
      <c r="B858" s="301" t="s">
        <v>718</v>
      </c>
      <c r="C858" s="303">
        <v>1477</v>
      </c>
    </row>
    <row r="859" s="27" customFormat="1" customHeight="1" spans="1:3">
      <c r="A859" s="301">
        <v>21205</v>
      </c>
      <c r="B859" s="302" t="s">
        <v>719</v>
      </c>
      <c r="C859" s="303">
        <f t="shared" ref="C859:C863" si="0">C860</f>
        <v>3613</v>
      </c>
    </row>
    <row r="860" s="27" customFormat="1" customHeight="1" spans="1:3">
      <c r="A860" s="301">
        <v>2120501</v>
      </c>
      <c r="B860" s="301" t="s">
        <v>720</v>
      </c>
      <c r="C860" s="303">
        <v>3613</v>
      </c>
    </row>
    <row r="861" s="27" customFormat="1" hidden="1" customHeight="1" spans="1:3">
      <c r="A861" s="301">
        <v>21206</v>
      </c>
      <c r="B861" s="302" t="s">
        <v>721</v>
      </c>
      <c r="C861" s="303">
        <f t="shared" si="0"/>
        <v>0</v>
      </c>
    </row>
    <row r="862" s="27" customFormat="1" hidden="1" customHeight="1" spans="1:3">
      <c r="A862" s="301">
        <v>2120601</v>
      </c>
      <c r="B862" s="301" t="s">
        <v>722</v>
      </c>
      <c r="C862" s="303"/>
    </row>
    <row r="863" s="27" customFormat="1" customHeight="1" spans="1:3">
      <c r="A863" s="301">
        <v>21299</v>
      </c>
      <c r="B863" s="302" t="s">
        <v>723</v>
      </c>
      <c r="C863" s="303">
        <f t="shared" si="0"/>
        <v>19425</v>
      </c>
    </row>
    <row r="864" s="27" customFormat="1" customHeight="1" spans="1:3">
      <c r="A864" s="301">
        <v>2129999</v>
      </c>
      <c r="B864" s="301" t="s">
        <v>724</v>
      </c>
      <c r="C864" s="303">
        <v>19425</v>
      </c>
    </row>
    <row r="865" s="27" customFormat="1" customHeight="1" spans="1:3">
      <c r="A865" s="301">
        <v>213</v>
      </c>
      <c r="B865" s="302" t="s">
        <v>725</v>
      </c>
      <c r="C865" s="303">
        <f>SUM(C866,C892,C915,C943,C954,C961,C967,C970)</f>
        <v>13399</v>
      </c>
    </row>
    <row r="866" s="27" customFormat="1" customHeight="1" spans="1:3">
      <c r="A866" s="301">
        <v>21301</v>
      </c>
      <c r="B866" s="302" t="s">
        <v>726</v>
      </c>
      <c r="C866" s="303">
        <f>SUM(C867:C891)</f>
        <v>8174</v>
      </c>
    </row>
    <row r="867" s="27" customFormat="1" customHeight="1" spans="1:3">
      <c r="A867" s="301">
        <v>2130101</v>
      </c>
      <c r="B867" s="301" t="s">
        <v>94</v>
      </c>
      <c r="C867" s="303">
        <v>334</v>
      </c>
    </row>
    <row r="868" s="27" customFormat="1" hidden="1" customHeight="1" spans="1:3">
      <c r="A868" s="301">
        <v>2130102</v>
      </c>
      <c r="B868" s="301" t="s">
        <v>95</v>
      </c>
      <c r="C868" s="303"/>
    </row>
    <row r="869" s="27" customFormat="1" hidden="1" customHeight="1" spans="1:3">
      <c r="A869" s="301">
        <v>2130103</v>
      </c>
      <c r="B869" s="301" t="s">
        <v>96</v>
      </c>
      <c r="C869" s="303"/>
    </row>
    <row r="870" s="27" customFormat="1" customHeight="1" spans="1:3">
      <c r="A870" s="301">
        <v>2130104</v>
      </c>
      <c r="B870" s="301" t="s">
        <v>103</v>
      </c>
      <c r="C870" s="303">
        <v>203</v>
      </c>
    </row>
    <row r="871" s="27" customFormat="1" hidden="1" customHeight="1" spans="1:3">
      <c r="A871" s="301">
        <v>2130105</v>
      </c>
      <c r="B871" s="301" t="s">
        <v>727</v>
      </c>
      <c r="C871" s="303"/>
    </row>
    <row r="872" s="27" customFormat="1" customHeight="1" spans="1:3">
      <c r="A872" s="301">
        <v>2130106</v>
      </c>
      <c r="B872" s="301" t="s">
        <v>728</v>
      </c>
      <c r="C872" s="303">
        <v>2</v>
      </c>
    </row>
    <row r="873" s="27" customFormat="1" customHeight="1" spans="1:3">
      <c r="A873" s="301">
        <v>2130108</v>
      </c>
      <c r="B873" s="301" t="s">
        <v>729</v>
      </c>
      <c r="C873" s="303">
        <v>1</v>
      </c>
    </row>
    <row r="874" s="27" customFormat="1" customHeight="1" spans="1:3">
      <c r="A874" s="301">
        <v>2130109</v>
      </c>
      <c r="B874" s="301" t="s">
        <v>730</v>
      </c>
      <c r="C874" s="303">
        <v>206</v>
      </c>
    </row>
    <row r="875" s="27" customFormat="1" hidden="1" customHeight="1" spans="1:3">
      <c r="A875" s="301">
        <v>2130110</v>
      </c>
      <c r="B875" s="301" t="s">
        <v>731</v>
      </c>
      <c r="C875" s="303"/>
    </row>
    <row r="876" s="27" customFormat="1" hidden="1" customHeight="1" spans="1:3">
      <c r="A876" s="301">
        <v>2130111</v>
      </c>
      <c r="B876" s="301" t="s">
        <v>732</v>
      </c>
      <c r="C876" s="303"/>
    </row>
    <row r="877" s="27" customFormat="1" hidden="1" customHeight="1" spans="1:3">
      <c r="A877" s="301">
        <v>2130112</v>
      </c>
      <c r="B877" s="301" t="s">
        <v>733</v>
      </c>
      <c r="C877" s="303"/>
    </row>
    <row r="878" s="27" customFormat="1" hidden="1" customHeight="1" spans="1:3">
      <c r="A878" s="301">
        <v>2130114</v>
      </c>
      <c r="B878" s="301" t="s">
        <v>734</v>
      </c>
      <c r="C878" s="303"/>
    </row>
    <row r="879" s="27" customFormat="1" hidden="1" customHeight="1" spans="1:3">
      <c r="A879" s="301">
        <v>2130119</v>
      </c>
      <c r="B879" s="301" t="s">
        <v>735</v>
      </c>
      <c r="C879" s="303"/>
    </row>
    <row r="880" s="27" customFormat="1" hidden="1" customHeight="1" spans="1:3">
      <c r="A880" s="301">
        <v>2130120</v>
      </c>
      <c r="B880" s="301" t="s">
        <v>736</v>
      </c>
      <c r="C880" s="303"/>
    </row>
    <row r="881" s="27" customFormat="1" hidden="1" customHeight="1" spans="1:3">
      <c r="A881" s="301">
        <v>2130121</v>
      </c>
      <c r="B881" s="301" t="s">
        <v>737</v>
      </c>
      <c r="C881" s="303"/>
    </row>
    <row r="882" s="27" customFormat="1" customHeight="1" spans="1:3">
      <c r="A882" s="301">
        <v>2130122</v>
      </c>
      <c r="B882" s="301" t="s">
        <v>738</v>
      </c>
      <c r="C882" s="303">
        <v>688</v>
      </c>
    </row>
    <row r="883" s="27" customFormat="1" customHeight="1" spans="1:3">
      <c r="A883" s="301">
        <v>2130124</v>
      </c>
      <c r="B883" s="301" t="s">
        <v>739</v>
      </c>
      <c r="C883" s="303">
        <v>83</v>
      </c>
    </row>
    <row r="884" s="27" customFormat="1" hidden="1" customHeight="1" spans="1:3">
      <c r="A884" s="301">
        <v>2130125</v>
      </c>
      <c r="B884" s="301" t="s">
        <v>740</v>
      </c>
      <c r="C884" s="303"/>
    </row>
    <row r="885" s="27" customFormat="1" customHeight="1" spans="1:3">
      <c r="A885" s="301">
        <v>2130126</v>
      </c>
      <c r="B885" s="301" t="s">
        <v>741</v>
      </c>
      <c r="C885" s="303">
        <v>441</v>
      </c>
    </row>
    <row r="886" s="27" customFormat="1" hidden="1" customHeight="1" spans="1:3">
      <c r="A886" s="301">
        <v>2130135</v>
      </c>
      <c r="B886" s="301" t="s">
        <v>742</v>
      </c>
      <c r="C886" s="303"/>
    </row>
    <row r="887" s="27" customFormat="1" hidden="1" customHeight="1" spans="1:3">
      <c r="A887" s="301">
        <v>2130142</v>
      </c>
      <c r="B887" s="301" t="s">
        <v>743</v>
      </c>
      <c r="C887" s="303"/>
    </row>
    <row r="888" s="27" customFormat="1" hidden="1" customHeight="1" spans="1:3">
      <c r="A888" s="301">
        <v>2130148</v>
      </c>
      <c r="B888" s="301" t="s">
        <v>744</v>
      </c>
      <c r="C888" s="303"/>
    </row>
    <row r="889" s="27" customFormat="1" hidden="1" customHeight="1" spans="1:3">
      <c r="A889" s="301">
        <v>2130152</v>
      </c>
      <c r="B889" s="301" t="s">
        <v>745</v>
      </c>
      <c r="C889" s="303"/>
    </row>
    <row r="890" s="27" customFormat="1" customHeight="1" spans="1:3">
      <c r="A890" s="301">
        <v>2130153</v>
      </c>
      <c r="B890" s="301" t="s">
        <v>746</v>
      </c>
      <c r="C890" s="303">
        <v>166</v>
      </c>
    </row>
    <row r="891" s="27" customFormat="1" customHeight="1" spans="1:3">
      <c r="A891" s="301">
        <v>2130199</v>
      </c>
      <c r="B891" s="301" t="s">
        <v>747</v>
      </c>
      <c r="C891" s="303">
        <v>6050</v>
      </c>
    </row>
    <row r="892" s="27" customFormat="1" hidden="1" customHeight="1" spans="1:3">
      <c r="A892" s="301">
        <v>21302</v>
      </c>
      <c r="B892" s="302" t="s">
        <v>748</v>
      </c>
      <c r="C892" s="303">
        <f>SUM(C893:C914)</f>
        <v>0</v>
      </c>
    </row>
    <row r="893" s="27" customFormat="1" hidden="1" customHeight="1" spans="1:3">
      <c r="A893" s="301">
        <v>2130201</v>
      </c>
      <c r="B893" s="301" t="s">
        <v>94</v>
      </c>
      <c r="C893" s="303"/>
    </row>
    <row r="894" s="27" customFormat="1" hidden="1" customHeight="1" spans="1:3">
      <c r="A894" s="301">
        <v>2130202</v>
      </c>
      <c r="B894" s="301" t="s">
        <v>95</v>
      </c>
      <c r="C894" s="303"/>
    </row>
    <row r="895" s="27" customFormat="1" hidden="1" customHeight="1" spans="1:3">
      <c r="A895" s="301">
        <v>2130203</v>
      </c>
      <c r="B895" s="301" t="s">
        <v>96</v>
      </c>
      <c r="C895" s="303"/>
    </row>
    <row r="896" s="27" customFormat="1" hidden="1" customHeight="1" spans="1:3">
      <c r="A896" s="301">
        <v>2130204</v>
      </c>
      <c r="B896" s="301" t="s">
        <v>749</v>
      </c>
      <c r="C896" s="303"/>
    </row>
    <row r="897" s="27" customFormat="1" hidden="1" customHeight="1" spans="1:3">
      <c r="A897" s="301">
        <v>2130205</v>
      </c>
      <c r="B897" s="301" t="s">
        <v>750</v>
      </c>
      <c r="C897" s="303"/>
    </row>
    <row r="898" s="27" customFormat="1" hidden="1" customHeight="1" spans="1:3">
      <c r="A898" s="301">
        <v>2130206</v>
      </c>
      <c r="B898" s="301" t="s">
        <v>751</v>
      </c>
      <c r="C898" s="303"/>
    </row>
    <row r="899" s="27" customFormat="1" hidden="1" customHeight="1" spans="1:3">
      <c r="A899" s="301">
        <v>2130207</v>
      </c>
      <c r="B899" s="301" t="s">
        <v>752</v>
      </c>
      <c r="C899" s="303"/>
    </row>
    <row r="900" s="27" customFormat="1" hidden="1" customHeight="1" spans="1:3">
      <c r="A900" s="301">
        <v>2130209</v>
      </c>
      <c r="B900" s="301" t="s">
        <v>753</v>
      </c>
      <c r="C900" s="303"/>
    </row>
    <row r="901" s="27" customFormat="1" hidden="1" customHeight="1" spans="1:3">
      <c r="A901" s="301">
        <v>2130211</v>
      </c>
      <c r="B901" s="301" t="s">
        <v>754</v>
      </c>
      <c r="C901" s="303"/>
    </row>
    <row r="902" s="27" customFormat="1" hidden="1" customHeight="1" spans="1:3">
      <c r="A902" s="301">
        <v>2130212</v>
      </c>
      <c r="B902" s="301" t="s">
        <v>755</v>
      </c>
      <c r="C902" s="303"/>
    </row>
    <row r="903" s="27" customFormat="1" hidden="1" customHeight="1" spans="1:3">
      <c r="A903" s="301">
        <v>2130213</v>
      </c>
      <c r="B903" s="301" t="s">
        <v>756</v>
      </c>
      <c r="C903" s="303"/>
    </row>
    <row r="904" s="27" customFormat="1" hidden="1" customHeight="1" spans="1:3">
      <c r="A904" s="301">
        <v>2130217</v>
      </c>
      <c r="B904" s="301" t="s">
        <v>757</v>
      </c>
      <c r="C904" s="303"/>
    </row>
    <row r="905" s="27" customFormat="1" hidden="1" customHeight="1" spans="1:3">
      <c r="A905" s="301">
        <v>2130220</v>
      </c>
      <c r="B905" s="301" t="s">
        <v>758</v>
      </c>
      <c r="C905" s="303"/>
    </row>
    <row r="906" s="27" customFormat="1" hidden="1" customHeight="1" spans="1:3">
      <c r="A906" s="301">
        <v>2130221</v>
      </c>
      <c r="B906" s="301" t="s">
        <v>759</v>
      </c>
      <c r="C906" s="303"/>
    </row>
    <row r="907" s="27" customFormat="1" hidden="1" customHeight="1" spans="1:3">
      <c r="A907" s="301">
        <v>2130223</v>
      </c>
      <c r="B907" s="301" t="s">
        <v>760</v>
      </c>
      <c r="C907" s="303"/>
    </row>
    <row r="908" s="27" customFormat="1" hidden="1" customHeight="1" spans="1:3">
      <c r="A908" s="301">
        <v>2130226</v>
      </c>
      <c r="B908" s="301" t="s">
        <v>761</v>
      </c>
      <c r="C908" s="303"/>
    </row>
    <row r="909" s="27" customFormat="1" hidden="1" customHeight="1" spans="1:3">
      <c r="A909" s="301">
        <v>2130227</v>
      </c>
      <c r="B909" s="301" t="s">
        <v>762</v>
      </c>
      <c r="C909" s="303"/>
    </row>
    <row r="910" s="27" customFormat="1" hidden="1" customHeight="1" spans="1:3">
      <c r="A910" s="301">
        <v>2130234</v>
      </c>
      <c r="B910" s="301" t="s">
        <v>763</v>
      </c>
      <c r="C910" s="303"/>
    </row>
    <row r="911" s="27" customFormat="1" hidden="1" customHeight="1" spans="1:3">
      <c r="A911" s="301">
        <v>2130236</v>
      </c>
      <c r="B911" s="301" t="s">
        <v>764</v>
      </c>
      <c r="C911" s="303"/>
    </row>
    <row r="912" s="27" customFormat="1" hidden="1" customHeight="1" spans="1:3">
      <c r="A912" s="301">
        <v>2130237</v>
      </c>
      <c r="B912" s="301" t="s">
        <v>733</v>
      </c>
      <c r="C912" s="303"/>
    </row>
    <row r="913" s="27" customFormat="1" hidden="1" customHeight="1" spans="1:3">
      <c r="A913" s="301">
        <v>2130238</v>
      </c>
      <c r="B913" s="301" t="s">
        <v>765</v>
      </c>
      <c r="C913" s="303"/>
    </row>
    <row r="914" s="27" customFormat="1" hidden="1" customHeight="1" spans="1:3">
      <c r="A914" s="301">
        <v>2130299</v>
      </c>
      <c r="B914" s="301" t="s">
        <v>766</v>
      </c>
      <c r="C914" s="303"/>
    </row>
    <row r="915" s="27" customFormat="1" customHeight="1" spans="1:3">
      <c r="A915" s="301">
        <v>21303</v>
      </c>
      <c r="B915" s="302" t="s">
        <v>767</v>
      </c>
      <c r="C915" s="303">
        <f>SUM(C916:C942)</f>
        <v>1998</v>
      </c>
    </row>
    <row r="916" s="27" customFormat="1" customHeight="1" spans="1:3">
      <c r="A916" s="301">
        <v>2130301</v>
      </c>
      <c r="B916" s="301" t="s">
        <v>94</v>
      </c>
      <c r="C916" s="303">
        <v>231</v>
      </c>
    </row>
    <row r="917" s="27" customFormat="1" hidden="1" customHeight="1" spans="1:3">
      <c r="A917" s="301">
        <v>2130302</v>
      </c>
      <c r="B917" s="301" t="s">
        <v>95</v>
      </c>
      <c r="C917" s="303"/>
    </row>
    <row r="918" s="27" customFormat="1" customHeight="1" spans="1:3">
      <c r="A918" s="301">
        <v>2130303</v>
      </c>
      <c r="B918" s="301" t="s">
        <v>96</v>
      </c>
      <c r="C918" s="303">
        <v>140</v>
      </c>
    </row>
    <row r="919" s="27" customFormat="1" hidden="1" customHeight="1" spans="1:3">
      <c r="A919" s="301">
        <v>2130304</v>
      </c>
      <c r="B919" s="301" t="s">
        <v>768</v>
      </c>
      <c r="C919" s="303"/>
    </row>
    <row r="920" s="27" customFormat="1" customHeight="1" spans="1:3">
      <c r="A920" s="301">
        <v>2130305</v>
      </c>
      <c r="B920" s="301" t="s">
        <v>769</v>
      </c>
      <c r="C920" s="303">
        <v>1364</v>
      </c>
    </row>
    <row r="921" s="27" customFormat="1" customHeight="1" spans="1:3">
      <c r="A921" s="301">
        <v>2130306</v>
      </c>
      <c r="B921" s="301" t="s">
        <v>770</v>
      </c>
      <c r="C921" s="303">
        <v>101</v>
      </c>
    </row>
    <row r="922" s="27" customFormat="1" hidden="1" customHeight="1" spans="1:3">
      <c r="A922" s="301">
        <v>2130307</v>
      </c>
      <c r="B922" s="301" t="s">
        <v>771</v>
      </c>
      <c r="C922" s="303"/>
    </row>
    <row r="923" s="27" customFormat="1" hidden="1" customHeight="1" spans="1:3">
      <c r="A923" s="301">
        <v>2130308</v>
      </c>
      <c r="B923" s="301" t="s">
        <v>772</v>
      </c>
      <c r="C923" s="303"/>
    </row>
    <row r="924" s="27" customFormat="1" hidden="1" customHeight="1" spans="1:3">
      <c r="A924" s="301">
        <v>2130309</v>
      </c>
      <c r="B924" s="301" t="s">
        <v>773</v>
      </c>
      <c r="C924" s="303"/>
    </row>
    <row r="925" s="27" customFormat="1" hidden="1" customHeight="1" spans="1:3">
      <c r="A925" s="301">
        <v>2130310</v>
      </c>
      <c r="B925" s="301" t="s">
        <v>774</v>
      </c>
      <c r="C925" s="303"/>
    </row>
    <row r="926" s="27" customFormat="1" hidden="1" customHeight="1" spans="1:3">
      <c r="A926" s="301">
        <v>2130311</v>
      </c>
      <c r="B926" s="301" t="s">
        <v>775</v>
      </c>
      <c r="C926" s="303"/>
    </row>
    <row r="927" s="27" customFormat="1" hidden="1" customHeight="1" spans="1:3">
      <c r="A927" s="301">
        <v>2130312</v>
      </c>
      <c r="B927" s="301" t="s">
        <v>776</v>
      </c>
      <c r="C927" s="303"/>
    </row>
    <row r="928" s="27" customFormat="1" hidden="1" customHeight="1" spans="1:3">
      <c r="A928" s="301">
        <v>2130313</v>
      </c>
      <c r="B928" s="301" t="s">
        <v>777</v>
      </c>
      <c r="C928" s="303"/>
    </row>
    <row r="929" s="27" customFormat="1" customHeight="1" spans="1:3">
      <c r="A929" s="301">
        <v>2130314</v>
      </c>
      <c r="B929" s="301" t="s">
        <v>778</v>
      </c>
      <c r="C929" s="303">
        <v>36</v>
      </c>
    </row>
    <row r="930" s="27" customFormat="1" hidden="1" customHeight="1" spans="1:3">
      <c r="A930" s="301">
        <v>2130315</v>
      </c>
      <c r="B930" s="301" t="s">
        <v>779</v>
      </c>
      <c r="C930" s="303"/>
    </row>
    <row r="931" s="27" customFormat="1" hidden="1" customHeight="1" spans="1:3">
      <c r="A931" s="301">
        <v>2130316</v>
      </c>
      <c r="B931" s="301" t="s">
        <v>780</v>
      </c>
      <c r="C931" s="303"/>
    </row>
    <row r="932" s="27" customFormat="1" hidden="1" customHeight="1" spans="1:3">
      <c r="A932" s="301">
        <v>2130317</v>
      </c>
      <c r="B932" s="301" t="s">
        <v>781</v>
      </c>
      <c r="C932" s="303"/>
    </row>
    <row r="933" s="27" customFormat="1" hidden="1" customHeight="1" spans="1:3">
      <c r="A933" s="301">
        <v>2130318</v>
      </c>
      <c r="B933" s="301" t="s">
        <v>782</v>
      </c>
      <c r="C933" s="303"/>
    </row>
    <row r="934" s="27" customFormat="1" hidden="1" customHeight="1" spans="1:3">
      <c r="A934" s="301">
        <v>2130319</v>
      </c>
      <c r="B934" s="301" t="s">
        <v>783</v>
      </c>
      <c r="C934" s="303"/>
    </row>
    <row r="935" s="27" customFormat="1" hidden="1" customHeight="1" spans="1:3">
      <c r="A935" s="301">
        <v>2130321</v>
      </c>
      <c r="B935" s="301" t="s">
        <v>784</v>
      </c>
      <c r="C935" s="303"/>
    </row>
    <row r="936" s="27" customFormat="1" hidden="1" customHeight="1" spans="1:3">
      <c r="A936" s="301">
        <v>2130322</v>
      </c>
      <c r="B936" s="301" t="s">
        <v>785</v>
      </c>
      <c r="C936" s="303"/>
    </row>
    <row r="937" s="27" customFormat="1" hidden="1" customHeight="1" spans="1:3">
      <c r="A937" s="301">
        <v>2130333</v>
      </c>
      <c r="B937" s="301" t="s">
        <v>760</v>
      </c>
      <c r="C937" s="303"/>
    </row>
    <row r="938" s="27" customFormat="1" hidden="1" customHeight="1" spans="1:3">
      <c r="A938" s="301">
        <v>2130334</v>
      </c>
      <c r="B938" s="301" t="s">
        <v>786</v>
      </c>
      <c r="C938" s="303"/>
    </row>
    <row r="939" s="27" customFormat="1" hidden="1" customHeight="1" spans="1:3">
      <c r="A939" s="301">
        <v>2130335</v>
      </c>
      <c r="B939" s="301" t="s">
        <v>787</v>
      </c>
      <c r="C939" s="303"/>
    </row>
    <row r="940" s="27" customFormat="1" hidden="1" customHeight="1" spans="1:3">
      <c r="A940" s="301">
        <v>2130336</v>
      </c>
      <c r="B940" s="301" t="s">
        <v>788</v>
      </c>
      <c r="C940" s="303"/>
    </row>
    <row r="941" s="27" customFormat="1" hidden="1" customHeight="1" spans="1:3">
      <c r="A941" s="301">
        <v>2130337</v>
      </c>
      <c r="B941" s="301" t="s">
        <v>789</v>
      </c>
      <c r="C941" s="303"/>
    </row>
    <row r="942" s="27" customFormat="1" customHeight="1" spans="1:3">
      <c r="A942" s="301">
        <v>2130399</v>
      </c>
      <c r="B942" s="301" t="s">
        <v>790</v>
      </c>
      <c r="C942" s="303">
        <v>126</v>
      </c>
    </row>
    <row r="943" s="27" customFormat="1" customHeight="1" spans="1:3">
      <c r="A943" s="301">
        <v>21305</v>
      </c>
      <c r="B943" s="302" t="s">
        <v>791</v>
      </c>
      <c r="C943" s="303">
        <f>SUM(C944:C953)</f>
        <v>143</v>
      </c>
    </row>
    <row r="944" s="27" customFormat="1" hidden="1" customHeight="1" spans="1:3">
      <c r="A944" s="301">
        <v>2130501</v>
      </c>
      <c r="B944" s="301" t="s">
        <v>94</v>
      </c>
      <c r="C944" s="303"/>
    </row>
    <row r="945" s="27" customFormat="1" hidden="1" customHeight="1" spans="1:3">
      <c r="A945" s="301">
        <v>2130502</v>
      </c>
      <c r="B945" s="301" t="s">
        <v>95</v>
      </c>
      <c r="C945" s="303"/>
    </row>
    <row r="946" s="27" customFormat="1" hidden="1" customHeight="1" spans="1:3">
      <c r="A946" s="301">
        <v>2130503</v>
      </c>
      <c r="B946" s="301" t="s">
        <v>96</v>
      </c>
      <c r="C946" s="303"/>
    </row>
    <row r="947" s="27" customFormat="1" hidden="1" customHeight="1" spans="1:3">
      <c r="A947" s="301">
        <v>2130504</v>
      </c>
      <c r="B947" s="301" t="s">
        <v>792</v>
      </c>
      <c r="C947" s="303"/>
    </row>
    <row r="948" s="27" customFormat="1" hidden="1" customHeight="1" spans="1:3">
      <c r="A948" s="301">
        <v>2130505</v>
      </c>
      <c r="B948" s="301" t="s">
        <v>793</v>
      </c>
      <c r="C948" s="303"/>
    </row>
    <row r="949" s="27" customFormat="1" hidden="1" customHeight="1" spans="1:3">
      <c r="A949" s="301">
        <v>2130506</v>
      </c>
      <c r="B949" s="301" t="s">
        <v>794</v>
      </c>
      <c r="C949" s="303"/>
    </row>
    <row r="950" s="27" customFormat="1" hidden="1" customHeight="1" spans="1:3">
      <c r="A950" s="301">
        <v>2130507</v>
      </c>
      <c r="B950" s="301" t="s">
        <v>795</v>
      </c>
      <c r="C950" s="303"/>
    </row>
    <row r="951" s="27" customFormat="1" hidden="1" customHeight="1" spans="1:3">
      <c r="A951" s="301">
        <v>2130508</v>
      </c>
      <c r="B951" s="301" t="s">
        <v>796</v>
      </c>
      <c r="C951" s="303"/>
    </row>
    <row r="952" s="27" customFormat="1" hidden="1" customHeight="1" spans="1:3">
      <c r="A952" s="301">
        <v>2130550</v>
      </c>
      <c r="B952" s="301" t="s">
        <v>103</v>
      </c>
      <c r="C952" s="303"/>
    </row>
    <row r="953" s="27" customFormat="1" customHeight="1" spans="1:3">
      <c r="A953" s="301">
        <v>2130599</v>
      </c>
      <c r="B953" s="301" t="s">
        <v>797</v>
      </c>
      <c r="C953" s="303">
        <v>143</v>
      </c>
    </row>
    <row r="954" s="27" customFormat="1" customHeight="1" spans="1:3">
      <c r="A954" s="301">
        <v>21307</v>
      </c>
      <c r="B954" s="302" t="s">
        <v>798</v>
      </c>
      <c r="C954" s="303">
        <f>SUM(C955:C960)</f>
        <v>2493</v>
      </c>
    </row>
    <row r="955" s="27" customFormat="1" customHeight="1" spans="1:3">
      <c r="A955" s="301">
        <v>2130701</v>
      </c>
      <c r="B955" s="301" t="s">
        <v>799</v>
      </c>
      <c r="C955" s="303">
        <v>737</v>
      </c>
    </row>
    <row r="956" s="27" customFormat="1" hidden="1" customHeight="1" spans="1:3">
      <c r="A956" s="301">
        <v>2130704</v>
      </c>
      <c r="B956" s="301" t="s">
        <v>800</v>
      </c>
      <c r="C956" s="303"/>
    </row>
    <row r="957" s="27" customFormat="1" customHeight="1" spans="1:3">
      <c r="A957" s="301">
        <v>2130705</v>
      </c>
      <c r="B957" s="301" t="s">
        <v>801</v>
      </c>
      <c r="C957" s="303">
        <v>1464</v>
      </c>
    </row>
    <row r="958" s="27" customFormat="1" customHeight="1" spans="1:3">
      <c r="A958" s="301">
        <v>2130706</v>
      </c>
      <c r="B958" s="301" t="s">
        <v>802</v>
      </c>
      <c r="C958" s="303">
        <v>197</v>
      </c>
    </row>
    <row r="959" s="27" customFormat="1" hidden="1" customHeight="1" spans="1:3">
      <c r="A959" s="301">
        <v>2130707</v>
      </c>
      <c r="B959" s="301" t="s">
        <v>803</v>
      </c>
      <c r="C959" s="303"/>
    </row>
    <row r="960" s="27" customFormat="1" customHeight="1" spans="1:3">
      <c r="A960" s="301">
        <v>2130799</v>
      </c>
      <c r="B960" s="301" t="s">
        <v>804</v>
      </c>
      <c r="C960" s="303">
        <v>95</v>
      </c>
    </row>
    <row r="961" s="27" customFormat="1" customHeight="1" spans="1:3">
      <c r="A961" s="301">
        <v>21308</v>
      </c>
      <c r="B961" s="302" t="s">
        <v>805</v>
      </c>
      <c r="C961" s="303">
        <f>SUM(C962:C966)</f>
        <v>65</v>
      </c>
    </row>
    <row r="962" s="27" customFormat="1" hidden="1" customHeight="1" spans="1:3">
      <c r="A962" s="301">
        <v>2130801</v>
      </c>
      <c r="B962" s="301" t="s">
        <v>806</v>
      </c>
      <c r="C962" s="303"/>
    </row>
    <row r="963" s="27" customFormat="1" customHeight="1" spans="1:3">
      <c r="A963" s="301">
        <v>2130803</v>
      </c>
      <c r="B963" s="301" t="s">
        <v>807</v>
      </c>
      <c r="C963" s="303">
        <v>65</v>
      </c>
    </row>
    <row r="964" s="27" customFormat="1" hidden="1" customHeight="1" spans="1:3">
      <c r="A964" s="301">
        <v>2130804</v>
      </c>
      <c r="B964" s="301" t="s">
        <v>808</v>
      </c>
      <c r="C964" s="303"/>
    </row>
    <row r="965" s="27" customFormat="1" hidden="1" customHeight="1" spans="1:3">
      <c r="A965" s="301">
        <v>2130805</v>
      </c>
      <c r="B965" s="301" t="s">
        <v>809</v>
      </c>
      <c r="C965" s="303"/>
    </row>
    <row r="966" s="27" customFormat="1" hidden="1" customHeight="1" spans="1:3">
      <c r="A966" s="301">
        <v>2130899</v>
      </c>
      <c r="B966" s="301" t="s">
        <v>810</v>
      </c>
      <c r="C966" s="303"/>
    </row>
    <row r="967" s="27" customFormat="1" hidden="1" customHeight="1" spans="1:3">
      <c r="A967" s="301">
        <v>21309</v>
      </c>
      <c r="B967" s="302" t="s">
        <v>811</v>
      </c>
      <c r="C967" s="303">
        <f>SUM(C968:C969)</f>
        <v>0</v>
      </c>
    </row>
    <row r="968" s="27" customFormat="1" hidden="1" customHeight="1" spans="1:3">
      <c r="A968" s="301">
        <v>2130901</v>
      </c>
      <c r="B968" s="301" t="s">
        <v>812</v>
      </c>
      <c r="C968" s="303"/>
    </row>
    <row r="969" s="27" customFormat="1" hidden="1" customHeight="1" spans="1:3">
      <c r="A969" s="301">
        <v>2130999</v>
      </c>
      <c r="B969" s="301" t="s">
        <v>813</v>
      </c>
      <c r="C969" s="303"/>
    </row>
    <row r="970" s="27" customFormat="1" customHeight="1" spans="1:3">
      <c r="A970" s="301">
        <v>21399</v>
      </c>
      <c r="B970" s="302" t="s">
        <v>814</v>
      </c>
      <c r="C970" s="303">
        <f>C971+C972</f>
        <v>526</v>
      </c>
    </row>
    <row r="971" s="27" customFormat="1" hidden="1" customHeight="1" spans="1:3">
      <c r="A971" s="301">
        <v>2139901</v>
      </c>
      <c r="B971" s="301" t="s">
        <v>815</v>
      </c>
      <c r="C971" s="303"/>
    </row>
    <row r="972" s="27" customFormat="1" customHeight="1" spans="1:3">
      <c r="A972" s="301">
        <v>2139999</v>
      </c>
      <c r="B972" s="301" t="s">
        <v>816</v>
      </c>
      <c r="C972" s="303">
        <v>526</v>
      </c>
    </row>
    <row r="973" s="27" customFormat="1" hidden="1" customHeight="1" spans="1:3">
      <c r="A973" s="301">
        <v>214</v>
      </c>
      <c r="B973" s="302" t="s">
        <v>817</v>
      </c>
      <c r="C973" s="303">
        <f>SUM(C974,C995,C1005,C1015,C1022)</f>
        <v>0</v>
      </c>
    </row>
    <row r="974" s="27" customFormat="1" hidden="1" customHeight="1" spans="1:3">
      <c r="A974" s="301">
        <v>21401</v>
      </c>
      <c r="B974" s="302" t="s">
        <v>818</v>
      </c>
      <c r="C974" s="303">
        <f>SUM(C975:C994)</f>
        <v>0</v>
      </c>
    </row>
    <row r="975" s="27" customFormat="1" hidden="1" customHeight="1" spans="1:3">
      <c r="A975" s="301">
        <v>2140101</v>
      </c>
      <c r="B975" s="301" t="s">
        <v>94</v>
      </c>
      <c r="C975" s="303"/>
    </row>
    <row r="976" s="27" customFormat="1" hidden="1" customHeight="1" spans="1:3">
      <c r="A976" s="301">
        <v>2140102</v>
      </c>
      <c r="B976" s="301" t="s">
        <v>95</v>
      </c>
      <c r="C976" s="303"/>
    </row>
    <row r="977" s="27" customFormat="1" hidden="1" customHeight="1" spans="1:3">
      <c r="A977" s="301">
        <v>2140103</v>
      </c>
      <c r="B977" s="301" t="s">
        <v>96</v>
      </c>
      <c r="C977" s="303"/>
    </row>
    <row r="978" s="27" customFormat="1" hidden="1" customHeight="1" spans="1:3">
      <c r="A978" s="301">
        <v>2140104</v>
      </c>
      <c r="B978" s="301" t="s">
        <v>819</v>
      </c>
      <c r="C978" s="303"/>
    </row>
    <row r="979" s="27" customFormat="1" hidden="1" customHeight="1" spans="1:3">
      <c r="A979" s="301">
        <v>2140106</v>
      </c>
      <c r="B979" s="301" t="s">
        <v>820</v>
      </c>
      <c r="C979" s="303"/>
    </row>
    <row r="980" s="27" customFormat="1" hidden="1" customHeight="1" spans="1:3">
      <c r="A980" s="301">
        <v>2140109</v>
      </c>
      <c r="B980" s="301" t="s">
        <v>821</v>
      </c>
      <c r="C980" s="303"/>
    </row>
    <row r="981" s="27" customFormat="1" hidden="1" customHeight="1" spans="1:3">
      <c r="A981" s="301">
        <v>2140110</v>
      </c>
      <c r="B981" s="301" t="s">
        <v>822</v>
      </c>
      <c r="C981" s="303"/>
    </row>
    <row r="982" s="27" customFormat="1" hidden="1" customHeight="1" spans="1:3">
      <c r="A982" s="301">
        <v>2140112</v>
      </c>
      <c r="B982" s="301" t="s">
        <v>823</v>
      </c>
      <c r="C982" s="303"/>
    </row>
    <row r="983" s="27" customFormat="1" hidden="1" customHeight="1" spans="1:3">
      <c r="A983" s="301">
        <v>2140114</v>
      </c>
      <c r="B983" s="301" t="s">
        <v>824</v>
      </c>
      <c r="C983" s="303"/>
    </row>
    <row r="984" s="27" customFormat="1" hidden="1" customHeight="1" spans="1:3">
      <c r="A984" s="301">
        <v>2140122</v>
      </c>
      <c r="B984" s="301" t="s">
        <v>825</v>
      </c>
      <c r="C984" s="303"/>
    </row>
    <row r="985" s="27" customFormat="1" hidden="1" customHeight="1" spans="1:3">
      <c r="A985" s="301">
        <v>2140123</v>
      </c>
      <c r="B985" s="301" t="s">
        <v>826</v>
      </c>
      <c r="C985" s="303"/>
    </row>
    <row r="986" s="27" customFormat="1" hidden="1" customHeight="1" spans="1:3">
      <c r="A986" s="301">
        <v>2140127</v>
      </c>
      <c r="B986" s="301" t="s">
        <v>827</v>
      </c>
      <c r="C986" s="303"/>
    </row>
    <row r="987" s="27" customFormat="1" hidden="1" customHeight="1" spans="1:3">
      <c r="A987" s="301">
        <v>2140128</v>
      </c>
      <c r="B987" s="301" t="s">
        <v>828</v>
      </c>
      <c r="C987" s="303"/>
    </row>
    <row r="988" s="27" customFormat="1" hidden="1" customHeight="1" spans="1:3">
      <c r="A988" s="301">
        <v>2140129</v>
      </c>
      <c r="B988" s="301" t="s">
        <v>829</v>
      </c>
      <c r="C988" s="303"/>
    </row>
    <row r="989" s="27" customFormat="1" hidden="1" customHeight="1" spans="1:3">
      <c r="A989" s="301">
        <v>2140130</v>
      </c>
      <c r="B989" s="301" t="s">
        <v>830</v>
      </c>
      <c r="C989" s="303"/>
    </row>
    <row r="990" s="27" customFormat="1" hidden="1" customHeight="1" spans="1:3">
      <c r="A990" s="301">
        <v>2140131</v>
      </c>
      <c r="B990" s="301" t="s">
        <v>831</v>
      </c>
      <c r="C990" s="303"/>
    </row>
    <row r="991" s="27" customFormat="1" hidden="1" customHeight="1" spans="1:3">
      <c r="A991" s="301">
        <v>2140133</v>
      </c>
      <c r="B991" s="301" t="s">
        <v>832</v>
      </c>
      <c r="C991" s="303"/>
    </row>
    <row r="992" s="27" customFormat="1" hidden="1" customHeight="1" spans="1:3">
      <c r="A992" s="301">
        <v>2140136</v>
      </c>
      <c r="B992" s="301" t="s">
        <v>833</v>
      </c>
      <c r="C992" s="303"/>
    </row>
    <row r="993" s="27" customFormat="1" hidden="1" customHeight="1" spans="1:3">
      <c r="A993" s="301">
        <v>2140138</v>
      </c>
      <c r="B993" s="301" t="s">
        <v>834</v>
      </c>
      <c r="C993" s="303"/>
    </row>
    <row r="994" s="27" customFormat="1" hidden="1" customHeight="1" spans="1:3">
      <c r="A994" s="301">
        <v>2140199</v>
      </c>
      <c r="B994" s="301" t="s">
        <v>835</v>
      </c>
      <c r="C994" s="303"/>
    </row>
    <row r="995" s="27" customFormat="1" hidden="1" customHeight="1" spans="1:3">
      <c r="A995" s="301">
        <v>21402</v>
      </c>
      <c r="B995" s="302" t="s">
        <v>836</v>
      </c>
      <c r="C995" s="303">
        <f>SUM(C996:C1004)</f>
        <v>0</v>
      </c>
    </row>
    <row r="996" s="27" customFormat="1" hidden="1" customHeight="1" spans="1:3">
      <c r="A996" s="301">
        <v>2140201</v>
      </c>
      <c r="B996" s="301" t="s">
        <v>94</v>
      </c>
      <c r="C996" s="303"/>
    </row>
    <row r="997" s="27" customFormat="1" hidden="1" customHeight="1" spans="1:3">
      <c r="A997" s="301">
        <v>2140202</v>
      </c>
      <c r="B997" s="301" t="s">
        <v>95</v>
      </c>
      <c r="C997" s="303"/>
    </row>
    <row r="998" s="27" customFormat="1" hidden="1" customHeight="1" spans="1:3">
      <c r="A998" s="301">
        <v>2140203</v>
      </c>
      <c r="B998" s="301" t="s">
        <v>96</v>
      </c>
      <c r="C998" s="303"/>
    </row>
    <row r="999" s="27" customFormat="1" hidden="1" customHeight="1" spans="1:3">
      <c r="A999" s="301">
        <v>2140204</v>
      </c>
      <c r="B999" s="301" t="s">
        <v>837</v>
      </c>
      <c r="C999" s="303"/>
    </row>
    <row r="1000" s="27" customFormat="1" hidden="1" customHeight="1" spans="1:3">
      <c r="A1000" s="301">
        <v>2140205</v>
      </c>
      <c r="B1000" s="301" t="s">
        <v>838</v>
      </c>
      <c r="C1000" s="303"/>
    </row>
    <row r="1001" s="27" customFormat="1" hidden="1" customHeight="1" spans="1:3">
      <c r="A1001" s="301">
        <v>2140206</v>
      </c>
      <c r="B1001" s="301" t="s">
        <v>839</v>
      </c>
      <c r="C1001" s="303"/>
    </row>
    <row r="1002" s="27" customFormat="1" hidden="1" customHeight="1" spans="1:3">
      <c r="A1002" s="301">
        <v>2140207</v>
      </c>
      <c r="B1002" s="301" t="s">
        <v>840</v>
      </c>
      <c r="C1002" s="303"/>
    </row>
    <row r="1003" s="27" customFormat="1" hidden="1" customHeight="1" spans="1:3">
      <c r="A1003" s="301">
        <v>2140208</v>
      </c>
      <c r="B1003" s="301" t="s">
        <v>841</v>
      </c>
      <c r="C1003" s="303"/>
    </row>
    <row r="1004" s="27" customFormat="1" hidden="1" customHeight="1" spans="1:3">
      <c r="A1004" s="301">
        <v>2140299</v>
      </c>
      <c r="B1004" s="301" t="s">
        <v>842</v>
      </c>
      <c r="C1004" s="303"/>
    </row>
    <row r="1005" s="27" customFormat="1" hidden="1" customHeight="1" spans="1:3">
      <c r="A1005" s="301">
        <v>21403</v>
      </c>
      <c r="B1005" s="302" t="s">
        <v>843</v>
      </c>
      <c r="C1005" s="303">
        <f>SUM(C1006:C1014)</f>
        <v>0</v>
      </c>
    </row>
    <row r="1006" s="27" customFormat="1" hidden="1" customHeight="1" spans="1:3">
      <c r="A1006" s="301">
        <v>2140301</v>
      </c>
      <c r="B1006" s="301" t="s">
        <v>94</v>
      </c>
      <c r="C1006" s="303"/>
    </row>
    <row r="1007" s="27" customFormat="1" hidden="1" customHeight="1" spans="1:3">
      <c r="A1007" s="301">
        <v>2140302</v>
      </c>
      <c r="B1007" s="301" t="s">
        <v>95</v>
      </c>
      <c r="C1007" s="303"/>
    </row>
    <row r="1008" s="27" customFormat="1" hidden="1" customHeight="1" spans="1:3">
      <c r="A1008" s="301">
        <v>2140303</v>
      </c>
      <c r="B1008" s="301" t="s">
        <v>96</v>
      </c>
      <c r="C1008" s="303"/>
    </row>
    <row r="1009" s="27" customFormat="1" hidden="1" customHeight="1" spans="1:3">
      <c r="A1009" s="301">
        <v>2140304</v>
      </c>
      <c r="B1009" s="301" t="s">
        <v>844</v>
      </c>
      <c r="C1009" s="303"/>
    </row>
    <row r="1010" s="27" customFormat="1" hidden="1" customHeight="1" spans="1:3">
      <c r="A1010" s="301">
        <v>2140305</v>
      </c>
      <c r="B1010" s="301" t="s">
        <v>845</v>
      </c>
      <c r="C1010" s="303"/>
    </row>
    <row r="1011" s="27" customFormat="1" hidden="1" customHeight="1" spans="1:3">
      <c r="A1011" s="301">
        <v>2140306</v>
      </c>
      <c r="B1011" s="301" t="s">
        <v>846</v>
      </c>
      <c r="C1011" s="303"/>
    </row>
    <row r="1012" s="27" customFormat="1" hidden="1" customHeight="1" spans="1:3">
      <c r="A1012" s="301">
        <v>2140307</v>
      </c>
      <c r="B1012" s="301" t="s">
        <v>847</v>
      </c>
      <c r="C1012" s="303"/>
    </row>
    <row r="1013" s="27" customFormat="1" hidden="1" customHeight="1" spans="1:3">
      <c r="A1013" s="301">
        <v>2140308</v>
      </c>
      <c r="B1013" s="301" t="s">
        <v>848</v>
      </c>
      <c r="C1013" s="303"/>
    </row>
    <row r="1014" s="27" customFormat="1" hidden="1" customHeight="1" spans="1:3">
      <c r="A1014" s="301">
        <v>2140399</v>
      </c>
      <c r="B1014" s="301" t="s">
        <v>849</v>
      </c>
      <c r="C1014" s="303"/>
    </row>
    <row r="1015" s="27" customFormat="1" hidden="1" customHeight="1" spans="1:3">
      <c r="A1015" s="301">
        <v>21405</v>
      </c>
      <c r="B1015" s="302" t="s">
        <v>850</v>
      </c>
      <c r="C1015" s="303">
        <f>SUM(C1016:C1021)</f>
        <v>0</v>
      </c>
    </row>
    <row r="1016" s="27" customFormat="1" hidden="1" customHeight="1" spans="1:3">
      <c r="A1016" s="301">
        <v>2140501</v>
      </c>
      <c r="B1016" s="301" t="s">
        <v>94</v>
      </c>
      <c r="C1016" s="303"/>
    </row>
    <row r="1017" s="27" customFormat="1" hidden="1" customHeight="1" spans="1:3">
      <c r="A1017" s="301">
        <v>2140502</v>
      </c>
      <c r="B1017" s="301" t="s">
        <v>95</v>
      </c>
      <c r="C1017" s="303"/>
    </row>
    <row r="1018" s="27" customFormat="1" hidden="1" customHeight="1" spans="1:3">
      <c r="A1018" s="301">
        <v>2140503</v>
      </c>
      <c r="B1018" s="301" t="s">
        <v>96</v>
      </c>
      <c r="C1018" s="303"/>
    </row>
    <row r="1019" s="27" customFormat="1" hidden="1" customHeight="1" spans="1:3">
      <c r="A1019" s="301">
        <v>2140504</v>
      </c>
      <c r="B1019" s="301" t="s">
        <v>841</v>
      </c>
      <c r="C1019" s="303"/>
    </row>
    <row r="1020" s="27" customFormat="1" hidden="1" customHeight="1" spans="1:3">
      <c r="A1020" s="301">
        <v>2140505</v>
      </c>
      <c r="B1020" s="301" t="s">
        <v>851</v>
      </c>
      <c r="C1020" s="303"/>
    </row>
    <row r="1021" s="27" customFormat="1" hidden="1" customHeight="1" spans="1:3">
      <c r="A1021" s="301">
        <v>2140599</v>
      </c>
      <c r="B1021" s="301" t="s">
        <v>852</v>
      </c>
      <c r="C1021" s="303"/>
    </row>
    <row r="1022" s="27" customFormat="1" hidden="1" customHeight="1" spans="1:3">
      <c r="A1022" s="301">
        <v>21499</v>
      </c>
      <c r="B1022" s="302" t="s">
        <v>853</v>
      </c>
      <c r="C1022" s="303">
        <f>SUM(C1023:C1024)</f>
        <v>0</v>
      </c>
    </row>
    <row r="1023" s="27" customFormat="1" hidden="1" customHeight="1" spans="1:3">
      <c r="A1023" s="301">
        <v>2149901</v>
      </c>
      <c r="B1023" s="301" t="s">
        <v>854</v>
      </c>
      <c r="C1023" s="303"/>
    </row>
    <row r="1024" s="27" customFormat="1" hidden="1" customHeight="1" spans="1:3">
      <c r="A1024" s="301">
        <v>2149999</v>
      </c>
      <c r="B1024" s="301" t="s">
        <v>855</v>
      </c>
      <c r="C1024" s="303"/>
    </row>
    <row r="1025" s="27" customFormat="1" customHeight="1" spans="1:3">
      <c r="A1025" s="301">
        <v>215</v>
      </c>
      <c r="B1025" s="302" t="s">
        <v>856</v>
      </c>
      <c r="C1025" s="303">
        <f>SUM(C1026,C1036,C1052,C1057,C1068,C1075,C1083)</f>
        <v>2638</v>
      </c>
    </row>
    <row r="1026" s="27" customFormat="1" hidden="1" customHeight="1" spans="1:3">
      <c r="A1026" s="301">
        <v>21501</v>
      </c>
      <c r="B1026" s="302" t="s">
        <v>857</v>
      </c>
      <c r="C1026" s="303">
        <f>SUM(C1027:C1035)</f>
        <v>0</v>
      </c>
    </row>
    <row r="1027" s="27" customFormat="1" hidden="1" customHeight="1" spans="1:3">
      <c r="A1027" s="301">
        <v>2150101</v>
      </c>
      <c r="B1027" s="301" t="s">
        <v>94</v>
      </c>
      <c r="C1027" s="303"/>
    </row>
    <row r="1028" s="27" customFormat="1" hidden="1" customHeight="1" spans="1:3">
      <c r="A1028" s="301">
        <v>2150102</v>
      </c>
      <c r="B1028" s="301" t="s">
        <v>95</v>
      </c>
      <c r="C1028" s="303"/>
    </row>
    <row r="1029" s="27" customFormat="1" hidden="1" customHeight="1" spans="1:3">
      <c r="A1029" s="301">
        <v>2150103</v>
      </c>
      <c r="B1029" s="301" t="s">
        <v>96</v>
      </c>
      <c r="C1029" s="303"/>
    </row>
    <row r="1030" s="27" customFormat="1" hidden="1" customHeight="1" spans="1:3">
      <c r="A1030" s="301">
        <v>2150104</v>
      </c>
      <c r="B1030" s="301" t="s">
        <v>858</v>
      </c>
      <c r="C1030" s="303"/>
    </row>
    <row r="1031" s="27" customFormat="1" hidden="1" customHeight="1" spans="1:3">
      <c r="A1031" s="301">
        <v>2150105</v>
      </c>
      <c r="B1031" s="301" t="s">
        <v>859</v>
      </c>
      <c r="C1031" s="303"/>
    </row>
    <row r="1032" s="27" customFormat="1" hidden="1" customHeight="1" spans="1:3">
      <c r="A1032" s="301">
        <v>2150106</v>
      </c>
      <c r="B1032" s="301" t="s">
        <v>860</v>
      </c>
      <c r="C1032" s="303"/>
    </row>
    <row r="1033" s="27" customFormat="1" hidden="1" customHeight="1" spans="1:3">
      <c r="A1033" s="301">
        <v>2150107</v>
      </c>
      <c r="B1033" s="301" t="s">
        <v>861</v>
      </c>
      <c r="C1033" s="303"/>
    </row>
    <row r="1034" s="27" customFormat="1" hidden="1" customHeight="1" spans="1:3">
      <c r="A1034" s="301">
        <v>2150108</v>
      </c>
      <c r="B1034" s="301" t="s">
        <v>862</v>
      </c>
      <c r="C1034" s="303"/>
    </row>
    <row r="1035" s="27" customFormat="1" hidden="1" customHeight="1" spans="1:3">
      <c r="A1035" s="301">
        <v>2150199</v>
      </c>
      <c r="B1035" s="301" t="s">
        <v>863</v>
      </c>
      <c r="C1035" s="303"/>
    </row>
    <row r="1036" s="27" customFormat="1" customHeight="1" spans="1:3">
      <c r="A1036" s="301">
        <v>21502</v>
      </c>
      <c r="B1036" s="302" t="s">
        <v>864</v>
      </c>
      <c r="C1036" s="303">
        <f>SUM(C1037:C1051)</f>
        <v>1700</v>
      </c>
    </row>
    <row r="1037" s="27" customFormat="1" hidden="1" customHeight="1" spans="1:3">
      <c r="A1037" s="301">
        <v>2150201</v>
      </c>
      <c r="B1037" s="301" t="s">
        <v>94</v>
      </c>
      <c r="C1037" s="303"/>
    </row>
    <row r="1038" s="27" customFormat="1" hidden="1" customHeight="1" spans="1:3">
      <c r="A1038" s="301">
        <v>2150202</v>
      </c>
      <c r="B1038" s="301" t="s">
        <v>95</v>
      </c>
      <c r="C1038" s="303"/>
    </row>
    <row r="1039" s="27" customFormat="1" hidden="1" customHeight="1" spans="1:3">
      <c r="A1039" s="301">
        <v>2150203</v>
      </c>
      <c r="B1039" s="301" t="s">
        <v>96</v>
      </c>
      <c r="C1039" s="303"/>
    </row>
    <row r="1040" s="27" customFormat="1" hidden="1" customHeight="1" spans="1:3">
      <c r="A1040" s="301">
        <v>2150204</v>
      </c>
      <c r="B1040" s="301" t="s">
        <v>865</v>
      </c>
      <c r="C1040" s="303"/>
    </row>
    <row r="1041" s="27" customFormat="1" hidden="1" customHeight="1" spans="1:3">
      <c r="A1041" s="301">
        <v>2150205</v>
      </c>
      <c r="B1041" s="301" t="s">
        <v>866</v>
      </c>
      <c r="C1041" s="303"/>
    </row>
    <row r="1042" s="27" customFormat="1" hidden="1" customHeight="1" spans="1:3">
      <c r="A1042" s="301">
        <v>2150206</v>
      </c>
      <c r="B1042" s="301" t="s">
        <v>867</v>
      </c>
      <c r="C1042" s="303"/>
    </row>
    <row r="1043" s="27" customFormat="1" hidden="1" customHeight="1" spans="1:3">
      <c r="A1043" s="301">
        <v>2150207</v>
      </c>
      <c r="B1043" s="301" t="s">
        <v>868</v>
      </c>
      <c r="C1043" s="303"/>
    </row>
    <row r="1044" s="27" customFormat="1" hidden="1" customHeight="1" spans="1:3">
      <c r="A1044" s="301">
        <v>2150208</v>
      </c>
      <c r="B1044" s="301" t="s">
        <v>869</v>
      </c>
      <c r="C1044" s="303"/>
    </row>
    <row r="1045" s="27" customFormat="1" hidden="1" customHeight="1" spans="1:3">
      <c r="A1045" s="301">
        <v>2150209</v>
      </c>
      <c r="B1045" s="301" t="s">
        <v>870</v>
      </c>
      <c r="C1045" s="303"/>
    </row>
    <row r="1046" s="27" customFormat="1" hidden="1" customHeight="1" spans="1:3">
      <c r="A1046" s="301">
        <v>2150210</v>
      </c>
      <c r="B1046" s="301" t="s">
        <v>871</v>
      </c>
      <c r="C1046" s="303"/>
    </row>
    <row r="1047" s="27" customFormat="1" hidden="1" customHeight="1" spans="1:3">
      <c r="A1047" s="301">
        <v>2150212</v>
      </c>
      <c r="B1047" s="301" t="s">
        <v>872</v>
      </c>
      <c r="C1047" s="303"/>
    </row>
    <row r="1048" s="27" customFormat="1" hidden="1" customHeight="1" spans="1:3">
      <c r="A1048" s="301">
        <v>2150213</v>
      </c>
      <c r="B1048" s="301" t="s">
        <v>873</v>
      </c>
      <c r="C1048" s="303"/>
    </row>
    <row r="1049" s="27" customFormat="1" hidden="1" customHeight="1" spans="1:3">
      <c r="A1049" s="301">
        <v>2150214</v>
      </c>
      <c r="B1049" s="301" t="s">
        <v>874</v>
      </c>
      <c r="C1049" s="303"/>
    </row>
    <row r="1050" s="27" customFormat="1" hidden="1" customHeight="1" spans="1:3">
      <c r="A1050" s="301">
        <v>2150215</v>
      </c>
      <c r="B1050" s="301" t="s">
        <v>875</v>
      </c>
      <c r="C1050" s="303"/>
    </row>
    <row r="1051" s="27" customFormat="1" customHeight="1" spans="1:3">
      <c r="A1051" s="301">
        <v>2150299</v>
      </c>
      <c r="B1051" s="301" t="s">
        <v>876</v>
      </c>
      <c r="C1051" s="303">
        <v>1700</v>
      </c>
    </row>
    <row r="1052" s="27" customFormat="1" hidden="1" customHeight="1" spans="1:3">
      <c r="A1052" s="301">
        <v>21503</v>
      </c>
      <c r="B1052" s="302" t="s">
        <v>877</v>
      </c>
      <c r="C1052" s="303">
        <f>SUM(C1053:C1056)</f>
        <v>0</v>
      </c>
    </row>
    <row r="1053" s="27" customFormat="1" hidden="1" customHeight="1" spans="1:3">
      <c r="A1053" s="301">
        <v>2150301</v>
      </c>
      <c r="B1053" s="301" t="s">
        <v>94</v>
      </c>
      <c r="C1053" s="303"/>
    </row>
    <row r="1054" s="27" customFormat="1" hidden="1" customHeight="1" spans="1:3">
      <c r="A1054" s="301">
        <v>2150302</v>
      </c>
      <c r="B1054" s="301" t="s">
        <v>95</v>
      </c>
      <c r="C1054" s="303"/>
    </row>
    <row r="1055" s="27" customFormat="1" hidden="1" customHeight="1" spans="1:3">
      <c r="A1055" s="301">
        <v>2150303</v>
      </c>
      <c r="B1055" s="301" t="s">
        <v>96</v>
      </c>
      <c r="C1055" s="303"/>
    </row>
    <row r="1056" s="27" customFormat="1" hidden="1" customHeight="1" spans="1:3">
      <c r="A1056" s="301">
        <v>2150399</v>
      </c>
      <c r="B1056" s="301" t="s">
        <v>878</v>
      </c>
      <c r="C1056" s="303"/>
    </row>
    <row r="1057" s="27" customFormat="1" customHeight="1" spans="1:3">
      <c r="A1057" s="301">
        <v>21505</v>
      </c>
      <c r="B1057" s="302" t="s">
        <v>879</v>
      </c>
      <c r="C1057" s="303">
        <f>SUM(C1058:C1067)</f>
        <v>548</v>
      </c>
    </row>
    <row r="1058" s="27" customFormat="1" customHeight="1" spans="1:3">
      <c r="A1058" s="301">
        <v>2150501</v>
      </c>
      <c r="B1058" s="301" t="s">
        <v>94</v>
      </c>
      <c r="C1058" s="303">
        <v>396</v>
      </c>
    </row>
    <row r="1059" s="27" customFormat="1" hidden="1" customHeight="1" spans="1:3">
      <c r="A1059" s="301">
        <v>2150502</v>
      </c>
      <c r="B1059" s="301" t="s">
        <v>95</v>
      </c>
      <c r="C1059" s="303"/>
    </row>
    <row r="1060" s="27" customFormat="1" hidden="1" customHeight="1" spans="1:3">
      <c r="A1060" s="301">
        <v>2150503</v>
      </c>
      <c r="B1060" s="301" t="s">
        <v>96</v>
      </c>
      <c r="C1060" s="303"/>
    </row>
    <row r="1061" s="27" customFormat="1" hidden="1" customHeight="1" spans="1:3">
      <c r="A1061" s="301">
        <v>2150505</v>
      </c>
      <c r="B1061" s="301" t="s">
        <v>880</v>
      </c>
      <c r="C1061" s="303"/>
    </row>
    <row r="1062" s="27" customFormat="1" hidden="1" customHeight="1" spans="1:3">
      <c r="A1062" s="301">
        <v>2150507</v>
      </c>
      <c r="B1062" s="301" t="s">
        <v>881</v>
      </c>
      <c r="C1062" s="303"/>
    </row>
    <row r="1063" s="27" customFormat="1" hidden="1" customHeight="1" spans="1:3">
      <c r="A1063" s="301">
        <v>2150508</v>
      </c>
      <c r="B1063" s="301" t="s">
        <v>882</v>
      </c>
      <c r="C1063" s="303"/>
    </row>
    <row r="1064" s="27" customFormat="1" hidden="1" customHeight="1" spans="1:3">
      <c r="A1064" s="301">
        <v>2150516</v>
      </c>
      <c r="B1064" s="301" t="s">
        <v>883</v>
      </c>
      <c r="C1064" s="303"/>
    </row>
    <row r="1065" s="27" customFormat="1" hidden="1" customHeight="1" spans="1:3">
      <c r="A1065" s="301">
        <v>2150517</v>
      </c>
      <c r="B1065" s="301" t="s">
        <v>884</v>
      </c>
      <c r="C1065" s="303"/>
    </row>
    <row r="1066" s="27" customFormat="1" customHeight="1" spans="1:3">
      <c r="A1066" s="301">
        <v>2150550</v>
      </c>
      <c r="B1066" s="301" t="s">
        <v>103</v>
      </c>
      <c r="C1066" s="303">
        <v>152</v>
      </c>
    </row>
    <row r="1067" s="27" customFormat="1" hidden="1" customHeight="1" spans="1:3">
      <c r="A1067" s="301">
        <v>2150599</v>
      </c>
      <c r="B1067" s="301" t="s">
        <v>885</v>
      </c>
      <c r="C1067" s="303"/>
    </row>
    <row r="1068" s="27" customFormat="1" hidden="1" customHeight="1" spans="1:3">
      <c r="A1068" s="301">
        <v>21507</v>
      </c>
      <c r="B1068" s="302" t="s">
        <v>886</v>
      </c>
      <c r="C1068" s="303">
        <f>SUM(C1069:C1074)</f>
        <v>0</v>
      </c>
    </row>
    <row r="1069" s="27" customFormat="1" hidden="1" customHeight="1" spans="1:3">
      <c r="A1069" s="301">
        <v>2150701</v>
      </c>
      <c r="B1069" s="301" t="s">
        <v>94</v>
      </c>
      <c r="C1069" s="303"/>
    </row>
    <row r="1070" s="27" customFormat="1" hidden="1" customHeight="1" spans="1:3">
      <c r="A1070" s="301">
        <v>2150702</v>
      </c>
      <c r="B1070" s="301" t="s">
        <v>95</v>
      </c>
      <c r="C1070" s="303"/>
    </row>
    <row r="1071" s="27" customFormat="1" hidden="1" customHeight="1" spans="1:3">
      <c r="A1071" s="301">
        <v>2150703</v>
      </c>
      <c r="B1071" s="301" t="s">
        <v>96</v>
      </c>
      <c r="C1071" s="303"/>
    </row>
    <row r="1072" s="27" customFormat="1" hidden="1" customHeight="1" spans="1:3">
      <c r="A1072" s="301">
        <v>2150704</v>
      </c>
      <c r="B1072" s="301" t="s">
        <v>887</v>
      </c>
      <c r="C1072" s="303"/>
    </row>
    <row r="1073" s="27" customFormat="1" hidden="1" customHeight="1" spans="1:3">
      <c r="A1073" s="301">
        <v>2150705</v>
      </c>
      <c r="B1073" s="301" t="s">
        <v>888</v>
      </c>
      <c r="C1073" s="303"/>
    </row>
    <row r="1074" s="27" customFormat="1" hidden="1" customHeight="1" spans="1:3">
      <c r="A1074" s="301">
        <v>2150799</v>
      </c>
      <c r="B1074" s="301" t="s">
        <v>889</v>
      </c>
      <c r="C1074" s="303"/>
    </row>
    <row r="1075" s="27" customFormat="1" customHeight="1" spans="1:3">
      <c r="A1075" s="301">
        <v>21508</v>
      </c>
      <c r="B1075" s="302" t="s">
        <v>890</v>
      </c>
      <c r="C1075" s="303">
        <f>SUM(C1076:C1082)</f>
        <v>390</v>
      </c>
    </row>
    <row r="1076" s="27" customFormat="1" hidden="1" customHeight="1" spans="1:3">
      <c r="A1076" s="301">
        <v>2150801</v>
      </c>
      <c r="B1076" s="301" t="s">
        <v>94</v>
      </c>
      <c r="C1076" s="303"/>
    </row>
    <row r="1077" s="27" customFormat="1" hidden="1" customHeight="1" spans="1:3">
      <c r="A1077" s="301">
        <v>2150802</v>
      </c>
      <c r="B1077" s="301" t="s">
        <v>95</v>
      </c>
      <c r="C1077" s="303"/>
    </row>
    <row r="1078" s="27" customFormat="1" hidden="1" customHeight="1" spans="1:3">
      <c r="A1078" s="301">
        <v>2150803</v>
      </c>
      <c r="B1078" s="301" t="s">
        <v>96</v>
      </c>
      <c r="C1078" s="303"/>
    </row>
    <row r="1079" s="27" customFormat="1" hidden="1" customHeight="1" spans="1:3">
      <c r="A1079" s="301">
        <v>2150804</v>
      </c>
      <c r="B1079" s="301" t="s">
        <v>891</v>
      </c>
      <c r="C1079" s="303"/>
    </row>
    <row r="1080" s="27" customFormat="1" hidden="1" customHeight="1" spans="1:3">
      <c r="A1080" s="301">
        <v>2150805</v>
      </c>
      <c r="B1080" s="301" t="s">
        <v>892</v>
      </c>
      <c r="C1080" s="303"/>
    </row>
    <row r="1081" s="27" customFormat="1" hidden="1" customHeight="1" spans="1:3">
      <c r="A1081" s="301">
        <v>2150806</v>
      </c>
      <c r="B1081" s="301" t="s">
        <v>893</v>
      </c>
      <c r="C1081" s="303"/>
    </row>
    <row r="1082" s="27" customFormat="1" customHeight="1" spans="1:3">
      <c r="A1082" s="301">
        <v>2150899</v>
      </c>
      <c r="B1082" s="301" t="s">
        <v>894</v>
      </c>
      <c r="C1082" s="303">
        <v>390</v>
      </c>
    </row>
    <row r="1083" s="27" customFormat="1" hidden="1" customHeight="1" spans="1:3">
      <c r="A1083" s="301">
        <v>21599</v>
      </c>
      <c r="B1083" s="302" t="s">
        <v>895</v>
      </c>
      <c r="C1083" s="303">
        <f>SUM(C1084:C1088)</f>
        <v>0</v>
      </c>
    </row>
    <row r="1084" s="27" customFormat="1" hidden="1" customHeight="1" spans="1:3">
      <c r="A1084" s="301">
        <v>2159901</v>
      </c>
      <c r="B1084" s="301" t="s">
        <v>896</v>
      </c>
      <c r="C1084" s="303"/>
    </row>
    <row r="1085" s="27" customFormat="1" hidden="1" customHeight="1" spans="1:3">
      <c r="A1085" s="301">
        <v>2159904</v>
      </c>
      <c r="B1085" s="301" t="s">
        <v>897</v>
      </c>
      <c r="C1085" s="303"/>
    </row>
    <row r="1086" s="27" customFormat="1" hidden="1" customHeight="1" spans="1:3">
      <c r="A1086" s="301">
        <v>2159905</v>
      </c>
      <c r="B1086" s="301" t="s">
        <v>898</v>
      </c>
      <c r="C1086" s="303"/>
    </row>
    <row r="1087" s="27" customFormat="1" hidden="1" customHeight="1" spans="1:3">
      <c r="A1087" s="301">
        <v>2159906</v>
      </c>
      <c r="B1087" s="301" t="s">
        <v>899</v>
      </c>
      <c r="C1087" s="303"/>
    </row>
    <row r="1088" s="27" customFormat="1" hidden="1" customHeight="1" spans="1:3">
      <c r="A1088" s="301">
        <v>2159999</v>
      </c>
      <c r="B1088" s="301" t="s">
        <v>900</v>
      </c>
      <c r="C1088" s="303"/>
    </row>
    <row r="1089" s="27" customFormat="1" customHeight="1" spans="1:3">
      <c r="A1089" s="301">
        <v>216</v>
      </c>
      <c r="B1089" s="302" t="s">
        <v>901</v>
      </c>
      <c r="C1089" s="303">
        <f>SUM(C1090,C1100,C1106)</f>
        <v>1034</v>
      </c>
    </row>
    <row r="1090" s="27" customFormat="1" customHeight="1" spans="1:3">
      <c r="A1090" s="301">
        <v>21602</v>
      </c>
      <c r="B1090" s="302" t="s">
        <v>902</v>
      </c>
      <c r="C1090" s="303">
        <f>SUM(C1091:C1099)</f>
        <v>150</v>
      </c>
    </row>
    <row r="1091" s="27" customFormat="1" hidden="1" customHeight="1" spans="1:3">
      <c r="A1091" s="301">
        <v>2160201</v>
      </c>
      <c r="B1091" s="301" t="s">
        <v>94</v>
      </c>
      <c r="C1091" s="303"/>
    </row>
    <row r="1092" s="27" customFormat="1" hidden="1" customHeight="1" spans="1:3">
      <c r="A1092" s="301">
        <v>2160202</v>
      </c>
      <c r="B1092" s="301" t="s">
        <v>95</v>
      </c>
      <c r="C1092" s="303"/>
    </row>
    <row r="1093" s="27" customFormat="1" hidden="1" customHeight="1" spans="1:3">
      <c r="A1093" s="301">
        <v>2160203</v>
      </c>
      <c r="B1093" s="301" t="s">
        <v>96</v>
      </c>
      <c r="C1093" s="303"/>
    </row>
    <row r="1094" s="27" customFormat="1" hidden="1" customHeight="1" spans="1:3">
      <c r="A1094" s="301">
        <v>2160216</v>
      </c>
      <c r="B1094" s="301" t="s">
        <v>903</v>
      </c>
      <c r="C1094" s="303"/>
    </row>
    <row r="1095" s="27" customFormat="1" hidden="1" customHeight="1" spans="1:3">
      <c r="A1095" s="301">
        <v>2160217</v>
      </c>
      <c r="B1095" s="301" t="s">
        <v>904</v>
      </c>
      <c r="C1095" s="303"/>
    </row>
    <row r="1096" s="27" customFormat="1" hidden="1" customHeight="1" spans="1:3">
      <c r="A1096" s="301">
        <v>2160218</v>
      </c>
      <c r="B1096" s="301" t="s">
        <v>905</v>
      </c>
      <c r="C1096" s="303"/>
    </row>
    <row r="1097" s="27" customFormat="1" hidden="1" customHeight="1" spans="1:3">
      <c r="A1097" s="301">
        <v>2160219</v>
      </c>
      <c r="B1097" s="301" t="s">
        <v>906</v>
      </c>
      <c r="C1097" s="303"/>
    </row>
    <row r="1098" s="27" customFormat="1" hidden="1" customHeight="1" spans="1:3">
      <c r="A1098" s="301">
        <v>2160250</v>
      </c>
      <c r="B1098" s="301" t="s">
        <v>103</v>
      </c>
      <c r="C1098" s="303"/>
    </row>
    <row r="1099" s="27" customFormat="1" customHeight="1" spans="1:3">
      <c r="A1099" s="301">
        <v>2160299</v>
      </c>
      <c r="B1099" s="301" t="s">
        <v>907</v>
      </c>
      <c r="C1099" s="303">
        <v>150</v>
      </c>
    </row>
    <row r="1100" s="27" customFormat="1" customHeight="1" spans="1:3">
      <c r="A1100" s="301">
        <v>21606</v>
      </c>
      <c r="B1100" s="302" t="s">
        <v>908</v>
      </c>
      <c r="C1100" s="303">
        <f>SUM(C1101:C1105)</f>
        <v>634</v>
      </c>
    </row>
    <row r="1101" s="27" customFormat="1" hidden="1" customHeight="1" spans="1:3">
      <c r="A1101" s="301">
        <v>2160601</v>
      </c>
      <c r="B1101" s="301" t="s">
        <v>94</v>
      </c>
      <c r="C1101" s="303"/>
    </row>
    <row r="1102" s="27" customFormat="1" hidden="1" customHeight="1" spans="1:3">
      <c r="A1102" s="301">
        <v>2160602</v>
      </c>
      <c r="B1102" s="301" t="s">
        <v>95</v>
      </c>
      <c r="C1102" s="303"/>
    </row>
    <row r="1103" s="27" customFormat="1" hidden="1" customHeight="1" spans="1:3">
      <c r="A1103" s="301">
        <v>2160603</v>
      </c>
      <c r="B1103" s="301" t="s">
        <v>96</v>
      </c>
      <c r="C1103" s="303"/>
    </row>
    <row r="1104" s="27" customFormat="1" hidden="1" customHeight="1" spans="1:3">
      <c r="A1104" s="301">
        <v>2160607</v>
      </c>
      <c r="B1104" s="301" t="s">
        <v>909</v>
      </c>
      <c r="C1104" s="303"/>
    </row>
    <row r="1105" s="27" customFormat="1" customHeight="1" spans="1:3">
      <c r="A1105" s="301">
        <v>2160699</v>
      </c>
      <c r="B1105" s="301" t="s">
        <v>910</v>
      </c>
      <c r="C1105" s="303">
        <v>634</v>
      </c>
    </row>
    <row r="1106" s="27" customFormat="1" customHeight="1" spans="1:3">
      <c r="A1106" s="301">
        <v>21699</v>
      </c>
      <c r="B1106" s="302" t="s">
        <v>911</v>
      </c>
      <c r="C1106" s="303">
        <f>SUM(C1107:C1108)</f>
        <v>250</v>
      </c>
    </row>
    <row r="1107" s="27" customFormat="1" hidden="1" customHeight="1" spans="1:3">
      <c r="A1107" s="301">
        <v>2169901</v>
      </c>
      <c r="B1107" s="301" t="s">
        <v>912</v>
      </c>
      <c r="C1107" s="303"/>
    </row>
    <row r="1108" s="27" customFormat="1" customHeight="1" spans="1:3">
      <c r="A1108" s="301">
        <v>2169999</v>
      </c>
      <c r="B1108" s="301" t="s">
        <v>913</v>
      </c>
      <c r="C1108" s="303">
        <v>250</v>
      </c>
    </row>
    <row r="1109" s="27" customFormat="1" customHeight="1" spans="1:3">
      <c r="A1109" s="301">
        <v>217</v>
      </c>
      <c r="B1109" s="302" t="s">
        <v>914</v>
      </c>
      <c r="C1109" s="303">
        <f>SUM(C1110,C1117,C1127,C1133,C1136)</f>
        <v>32</v>
      </c>
    </row>
    <row r="1110" s="27" customFormat="1" hidden="1" customHeight="1" spans="1:3">
      <c r="A1110" s="301">
        <v>21701</v>
      </c>
      <c r="B1110" s="302" t="s">
        <v>915</v>
      </c>
      <c r="C1110" s="303">
        <f>SUM(C1111:C1116)</f>
        <v>0</v>
      </c>
    </row>
    <row r="1111" s="27" customFormat="1" hidden="1" customHeight="1" spans="1:3">
      <c r="A1111" s="301">
        <v>2170101</v>
      </c>
      <c r="B1111" s="301" t="s">
        <v>94</v>
      </c>
      <c r="C1111" s="303"/>
    </row>
    <row r="1112" s="27" customFormat="1" hidden="1" customHeight="1" spans="1:3">
      <c r="A1112" s="301">
        <v>2170102</v>
      </c>
      <c r="B1112" s="301" t="s">
        <v>95</v>
      </c>
      <c r="C1112" s="303"/>
    </row>
    <row r="1113" s="27" customFormat="1" hidden="1" customHeight="1" spans="1:3">
      <c r="A1113" s="301">
        <v>2170103</v>
      </c>
      <c r="B1113" s="301" t="s">
        <v>96</v>
      </c>
      <c r="C1113" s="303"/>
    </row>
    <row r="1114" s="27" customFormat="1" hidden="1" customHeight="1" spans="1:3">
      <c r="A1114" s="301">
        <v>2170104</v>
      </c>
      <c r="B1114" s="301" t="s">
        <v>916</v>
      </c>
      <c r="C1114" s="303"/>
    </row>
    <row r="1115" s="27" customFormat="1" hidden="1" customHeight="1" spans="1:3">
      <c r="A1115" s="301">
        <v>2170150</v>
      </c>
      <c r="B1115" s="301" t="s">
        <v>103</v>
      </c>
      <c r="C1115" s="303"/>
    </row>
    <row r="1116" s="27" customFormat="1" hidden="1" customHeight="1" spans="1:3">
      <c r="A1116" s="301">
        <v>2170199</v>
      </c>
      <c r="B1116" s="301" t="s">
        <v>917</v>
      </c>
      <c r="C1116" s="303"/>
    </row>
    <row r="1117" s="27" customFormat="1" hidden="1" customHeight="1" spans="1:3">
      <c r="A1117" s="301">
        <v>21702</v>
      </c>
      <c r="B1117" s="302" t="s">
        <v>918</v>
      </c>
      <c r="C1117" s="303">
        <f>SUM(C1118:C1126)</f>
        <v>0</v>
      </c>
    </row>
    <row r="1118" s="27" customFormat="1" hidden="1" customHeight="1" spans="1:3">
      <c r="A1118" s="301">
        <v>2170201</v>
      </c>
      <c r="B1118" s="301" t="s">
        <v>919</v>
      </c>
      <c r="C1118" s="303"/>
    </row>
    <row r="1119" s="27" customFormat="1" hidden="1" customHeight="1" spans="1:3">
      <c r="A1119" s="301">
        <v>2170202</v>
      </c>
      <c r="B1119" s="301" t="s">
        <v>920</v>
      </c>
      <c r="C1119" s="303"/>
    </row>
    <row r="1120" s="27" customFormat="1" hidden="1" customHeight="1" spans="1:3">
      <c r="A1120" s="301">
        <v>2170203</v>
      </c>
      <c r="B1120" s="301" t="s">
        <v>921</v>
      </c>
      <c r="C1120" s="303"/>
    </row>
    <row r="1121" s="27" customFormat="1" hidden="1" customHeight="1" spans="1:3">
      <c r="A1121" s="301">
        <v>2170204</v>
      </c>
      <c r="B1121" s="301" t="s">
        <v>922</v>
      </c>
      <c r="C1121" s="303"/>
    </row>
    <row r="1122" s="27" customFormat="1" hidden="1" customHeight="1" spans="1:3">
      <c r="A1122" s="301">
        <v>2170205</v>
      </c>
      <c r="B1122" s="301" t="s">
        <v>923</v>
      </c>
      <c r="C1122" s="303"/>
    </row>
    <row r="1123" s="27" customFormat="1" hidden="1" customHeight="1" spans="1:3">
      <c r="A1123" s="301">
        <v>2170206</v>
      </c>
      <c r="B1123" s="301" t="s">
        <v>924</v>
      </c>
      <c r="C1123" s="303"/>
    </row>
    <row r="1124" s="27" customFormat="1" hidden="1" customHeight="1" spans="1:3">
      <c r="A1124" s="301">
        <v>2170207</v>
      </c>
      <c r="B1124" s="301" t="s">
        <v>925</v>
      </c>
      <c r="C1124" s="303"/>
    </row>
    <row r="1125" s="27" customFormat="1" hidden="1" customHeight="1" spans="1:3">
      <c r="A1125" s="301">
        <v>2170208</v>
      </c>
      <c r="B1125" s="301" t="s">
        <v>926</v>
      </c>
      <c r="C1125" s="303"/>
    </row>
    <row r="1126" s="27" customFormat="1" hidden="1" customHeight="1" spans="1:3">
      <c r="A1126" s="301">
        <v>2170299</v>
      </c>
      <c r="B1126" s="301" t="s">
        <v>927</v>
      </c>
      <c r="C1126" s="303"/>
    </row>
    <row r="1127" s="27" customFormat="1" hidden="1" customHeight="1" spans="1:3">
      <c r="A1127" s="301">
        <v>21703</v>
      </c>
      <c r="B1127" s="302" t="s">
        <v>928</v>
      </c>
      <c r="C1127" s="303">
        <f>SUM(C1128:C1132)</f>
        <v>0</v>
      </c>
    </row>
    <row r="1128" s="27" customFormat="1" hidden="1" customHeight="1" spans="1:3">
      <c r="A1128" s="301">
        <v>2170301</v>
      </c>
      <c r="B1128" s="301" t="s">
        <v>929</v>
      </c>
      <c r="C1128" s="303"/>
    </row>
    <row r="1129" s="27" customFormat="1" hidden="1" customHeight="1" spans="1:3">
      <c r="A1129" s="301">
        <v>2170302</v>
      </c>
      <c r="B1129" s="301" t="s">
        <v>930</v>
      </c>
      <c r="C1129" s="303"/>
    </row>
    <row r="1130" s="27" customFormat="1" hidden="1" customHeight="1" spans="1:3">
      <c r="A1130" s="301">
        <v>2170303</v>
      </c>
      <c r="B1130" s="301" t="s">
        <v>931</v>
      </c>
      <c r="C1130" s="303"/>
    </row>
    <row r="1131" s="27" customFormat="1" hidden="1" customHeight="1" spans="1:3">
      <c r="A1131" s="301">
        <v>2170304</v>
      </c>
      <c r="B1131" s="301" t="s">
        <v>932</v>
      </c>
      <c r="C1131" s="303"/>
    </row>
    <row r="1132" s="27" customFormat="1" hidden="1" customHeight="1" spans="1:3">
      <c r="A1132" s="301">
        <v>2170399</v>
      </c>
      <c r="B1132" s="301" t="s">
        <v>933</v>
      </c>
      <c r="C1132" s="303"/>
    </row>
    <row r="1133" s="27" customFormat="1" hidden="1" customHeight="1" spans="1:3">
      <c r="A1133" s="301">
        <v>21704</v>
      </c>
      <c r="B1133" s="302" t="s">
        <v>934</v>
      </c>
      <c r="C1133" s="303">
        <f>SUM(C1134:C1135)</f>
        <v>0</v>
      </c>
    </row>
    <row r="1134" s="27" customFormat="1" hidden="1" customHeight="1" spans="1:3">
      <c r="A1134" s="301">
        <v>2170401</v>
      </c>
      <c r="B1134" s="301" t="s">
        <v>935</v>
      </c>
      <c r="C1134" s="303"/>
    </row>
    <row r="1135" s="27" customFormat="1" hidden="1" customHeight="1" spans="1:3">
      <c r="A1135" s="301">
        <v>2170499</v>
      </c>
      <c r="B1135" s="301" t="s">
        <v>936</v>
      </c>
      <c r="C1135" s="303"/>
    </row>
    <row r="1136" s="27" customFormat="1" customHeight="1" spans="1:3">
      <c r="A1136" s="301">
        <v>21799</v>
      </c>
      <c r="B1136" s="302" t="s">
        <v>937</v>
      </c>
      <c r="C1136" s="303">
        <f>SUM(C1137:C1138)</f>
        <v>32</v>
      </c>
    </row>
    <row r="1137" s="27" customFormat="1" hidden="1" customHeight="1" spans="1:3">
      <c r="A1137" s="301">
        <v>2179902</v>
      </c>
      <c r="B1137" s="301" t="s">
        <v>938</v>
      </c>
      <c r="C1137" s="303"/>
    </row>
    <row r="1138" s="27" customFormat="1" customHeight="1" spans="1:3">
      <c r="A1138" s="301">
        <v>2179999</v>
      </c>
      <c r="B1138" s="301" t="s">
        <v>939</v>
      </c>
      <c r="C1138" s="303">
        <v>32</v>
      </c>
    </row>
    <row r="1139" s="27" customFormat="1" customHeight="1" spans="1:3">
      <c r="A1139" s="301">
        <v>219</v>
      </c>
      <c r="B1139" s="302" t="s">
        <v>940</v>
      </c>
      <c r="C1139" s="303">
        <f>SUM(C1140:C1148)</f>
        <v>737</v>
      </c>
    </row>
    <row r="1140" s="27" customFormat="1" hidden="1" customHeight="1" spans="1:3">
      <c r="A1140" s="301">
        <v>21901</v>
      </c>
      <c r="B1140" s="302" t="s">
        <v>941</v>
      </c>
      <c r="C1140" s="303"/>
    </row>
    <row r="1141" s="27" customFormat="1" hidden="1" customHeight="1" spans="1:3">
      <c r="A1141" s="301">
        <v>21902</v>
      </c>
      <c r="B1141" s="302" t="s">
        <v>942</v>
      </c>
      <c r="C1141" s="303"/>
    </row>
    <row r="1142" s="27" customFormat="1" hidden="1" customHeight="1" spans="1:3">
      <c r="A1142" s="301">
        <v>21903</v>
      </c>
      <c r="B1142" s="302" t="s">
        <v>943</v>
      </c>
      <c r="C1142" s="303"/>
    </row>
    <row r="1143" s="27" customFormat="1" hidden="1" customHeight="1" spans="1:3">
      <c r="A1143" s="301">
        <v>21904</v>
      </c>
      <c r="B1143" s="302" t="s">
        <v>944</v>
      </c>
      <c r="C1143" s="303"/>
    </row>
    <row r="1144" s="27" customFormat="1" hidden="1" customHeight="1" spans="1:3">
      <c r="A1144" s="301">
        <v>21905</v>
      </c>
      <c r="B1144" s="302" t="s">
        <v>945</v>
      </c>
      <c r="C1144" s="303"/>
    </row>
    <row r="1145" s="27" customFormat="1" hidden="1" customHeight="1" spans="1:3">
      <c r="A1145" s="301">
        <v>21906</v>
      </c>
      <c r="B1145" s="302" t="s">
        <v>726</v>
      </c>
      <c r="C1145" s="303"/>
    </row>
    <row r="1146" s="27" customFormat="1" hidden="1" customHeight="1" spans="1:3">
      <c r="A1146" s="301">
        <v>21907</v>
      </c>
      <c r="B1146" s="302" t="s">
        <v>946</v>
      </c>
      <c r="C1146" s="303"/>
    </row>
    <row r="1147" s="27" customFormat="1" hidden="1" customHeight="1" spans="1:3">
      <c r="A1147" s="301">
        <v>21908</v>
      </c>
      <c r="B1147" s="302" t="s">
        <v>947</v>
      </c>
      <c r="C1147" s="303"/>
    </row>
    <row r="1148" s="27" customFormat="1" customHeight="1" spans="1:3">
      <c r="A1148" s="301">
        <v>21999</v>
      </c>
      <c r="B1148" s="302" t="s">
        <v>948</v>
      </c>
      <c r="C1148" s="303">
        <v>737</v>
      </c>
    </row>
    <row r="1149" s="27" customFormat="1" customHeight="1" spans="1:3">
      <c r="A1149" s="301">
        <v>220</v>
      </c>
      <c r="B1149" s="302" t="s">
        <v>949</v>
      </c>
      <c r="C1149" s="303">
        <f>SUM(C1150,C1177,C1192)</f>
        <v>1754</v>
      </c>
    </row>
    <row r="1150" s="27" customFormat="1" customHeight="1" spans="1:3">
      <c r="A1150" s="301">
        <v>22001</v>
      </c>
      <c r="B1150" s="302" t="s">
        <v>950</v>
      </c>
      <c r="C1150" s="303">
        <f>SUM(C1151:C1176)</f>
        <v>1754</v>
      </c>
    </row>
    <row r="1151" s="27" customFormat="1" customHeight="1" spans="1:3">
      <c r="A1151" s="301">
        <v>2200101</v>
      </c>
      <c r="B1151" s="301" t="s">
        <v>94</v>
      </c>
      <c r="C1151" s="303">
        <v>888</v>
      </c>
    </row>
    <row r="1152" s="27" customFormat="1" hidden="1" customHeight="1" spans="1:3">
      <c r="A1152" s="301">
        <v>2200102</v>
      </c>
      <c r="B1152" s="301" t="s">
        <v>95</v>
      </c>
      <c r="C1152" s="303"/>
    </row>
    <row r="1153" s="27" customFormat="1" hidden="1" customHeight="1" spans="1:3">
      <c r="A1153" s="301">
        <v>2200103</v>
      </c>
      <c r="B1153" s="301" t="s">
        <v>96</v>
      </c>
      <c r="C1153" s="303"/>
    </row>
    <row r="1154" s="27" customFormat="1" hidden="1" customHeight="1" spans="1:3">
      <c r="A1154" s="301">
        <v>2200104</v>
      </c>
      <c r="B1154" s="301" t="s">
        <v>951</v>
      </c>
      <c r="C1154" s="303"/>
    </row>
    <row r="1155" s="27" customFormat="1" customHeight="1" spans="1:3">
      <c r="A1155" s="301">
        <v>2200106</v>
      </c>
      <c r="B1155" s="301" t="s">
        <v>952</v>
      </c>
      <c r="C1155" s="303">
        <v>415</v>
      </c>
    </row>
    <row r="1156" s="27" customFormat="1" hidden="1" customHeight="1" spans="1:3">
      <c r="A1156" s="301">
        <v>2200107</v>
      </c>
      <c r="B1156" s="301" t="s">
        <v>953</v>
      </c>
      <c r="C1156" s="303"/>
    </row>
    <row r="1157" s="27" customFormat="1" hidden="1" customHeight="1" spans="1:3">
      <c r="A1157" s="301">
        <v>2200108</v>
      </c>
      <c r="B1157" s="301" t="s">
        <v>954</v>
      </c>
      <c r="C1157" s="303"/>
    </row>
    <row r="1158" s="27" customFormat="1" hidden="1" customHeight="1" spans="1:3">
      <c r="A1158" s="301">
        <v>2200109</v>
      </c>
      <c r="B1158" s="301" t="s">
        <v>955</v>
      </c>
      <c r="C1158" s="303"/>
    </row>
    <row r="1159" s="27" customFormat="1" hidden="1" customHeight="1" spans="1:3">
      <c r="A1159" s="301">
        <v>2200112</v>
      </c>
      <c r="B1159" s="301" t="s">
        <v>956</v>
      </c>
      <c r="C1159" s="303"/>
    </row>
    <row r="1160" s="27" customFormat="1" hidden="1" customHeight="1" spans="1:3">
      <c r="A1160" s="301">
        <v>2200113</v>
      </c>
      <c r="B1160" s="301" t="s">
        <v>957</v>
      </c>
      <c r="C1160" s="303"/>
    </row>
    <row r="1161" s="27" customFormat="1" hidden="1" customHeight="1" spans="1:3">
      <c r="A1161" s="301">
        <v>2200114</v>
      </c>
      <c r="B1161" s="301" t="s">
        <v>958</v>
      </c>
      <c r="C1161" s="303"/>
    </row>
    <row r="1162" s="27" customFormat="1" hidden="1" customHeight="1" spans="1:3">
      <c r="A1162" s="301">
        <v>2200115</v>
      </c>
      <c r="B1162" s="301" t="s">
        <v>959</v>
      </c>
      <c r="C1162" s="303"/>
    </row>
    <row r="1163" s="27" customFormat="1" hidden="1" customHeight="1" spans="1:3">
      <c r="A1163" s="301">
        <v>2200116</v>
      </c>
      <c r="B1163" s="301" t="s">
        <v>960</v>
      </c>
      <c r="C1163" s="303"/>
    </row>
    <row r="1164" s="27" customFormat="1" hidden="1" customHeight="1" spans="1:3">
      <c r="A1164" s="301">
        <v>2200119</v>
      </c>
      <c r="B1164" s="301" t="s">
        <v>961</v>
      </c>
      <c r="C1164" s="303"/>
    </row>
    <row r="1165" s="27" customFormat="1" hidden="1" customHeight="1" spans="1:3">
      <c r="A1165" s="301">
        <v>2200120</v>
      </c>
      <c r="B1165" s="301" t="s">
        <v>962</v>
      </c>
      <c r="C1165" s="303"/>
    </row>
    <row r="1166" s="27" customFormat="1" hidden="1" customHeight="1" spans="1:3">
      <c r="A1166" s="301">
        <v>2200121</v>
      </c>
      <c r="B1166" s="301" t="s">
        <v>963</v>
      </c>
      <c r="C1166" s="303"/>
    </row>
    <row r="1167" s="27" customFormat="1" hidden="1" customHeight="1" spans="1:3">
      <c r="A1167" s="301">
        <v>2200122</v>
      </c>
      <c r="B1167" s="301" t="s">
        <v>964</v>
      </c>
      <c r="C1167" s="303"/>
    </row>
    <row r="1168" s="27" customFormat="1" hidden="1" customHeight="1" spans="1:3">
      <c r="A1168" s="301">
        <v>2200123</v>
      </c>
      <c r="B1168" s="301" t="s">
        <v>965</v>
      </c>
      <c r="C1168" s="303"/>
    </row>
    <row r="1169" s="27" customFormat="1" hidden="1" customHeight="1" spans="1:3">
      <c r="A1169" s="301">
        <v>2200124</v>
      </c>
      <c r="B1169" s="301" t="s">
        <v>966</v>
      </c>
      <c r="C1169" s="303"/>
    </row>
    <row r="1170" s="27" customFormat="1" hidden="1" customHeight="1" spans="1:3">
      <c r="A1170" s="301">
        <v>2200125</v>
      </c>
      <c r="B1170" s="301" t="s">
        <v>967</v>
      </c>
      <c r="C1170" s="303"/>
    </row>
    <row r="1171" s="27" customFormat="1" hidden="1" customHeight="1" spans="1:3">
      <c r="A1171" s="301">
        <v>2200126</v>
      </c>
      <c r="B1171" s="301" t="s">
        <v>968</v>
      </c>
      <c r="C1171" s="303"/>
    </row>
    <row r="1172" s="27" customFormat="1" hidden="1" customHeight="1" spans="1:3">
      <c r="A1172" s="301">
        <v>2200127</v>
      </c>
      <c r="B1172" s="301" t="s">
        <v>969</v>
      </c>
      <c r="C1172" s="303"/>
    </row>
    <row r="1173" s="27" customFormat="1" hidden="1" customHeight="1" spans="1:3">
      <c r="A1173" s="301">
        <v>2200128</v>
      </c>
      <c r="B1173" s="301" t="s">
        <v>970</v>
      </c>
      <c r="C1173" s="303"/>
    </row>
    <row r="1174" s="27" customFormat="1" hidden="1" customHeight="1" spans="1:3">
      <c r="A1174" s="301">
        <v>2200129</v>
      </c>
      <c r="B1174" s="301" t="s">
        <v>971</v>
      </c>
      <c r="C1174" s="303"/>
    </row>
    <row r="1175" s="27" customFormat="1" customHeight="1" spans="1:3">
      <c r="A1175" s="301">
        <v>2200150</v>
      </c>
      <c r="B1175" s="301" t="s">
        <v>103</v>
      </c>
      <c r="C1175" s="303">
        <v>451</v>
      </c>
    </row>
    <row r="1176" s="27" customFormat="1" hidden="1" customHeight="1" spans="1:3">
      <c r="A1176" s="301">
        <v>2200199</v>
      </c>
      <c r="B1176" s="301" t="s">
        <v>972</v>
      </c>
      <c r="C1176" s="303"/>
    </row>
    <row r="1177" s="27" customFormat="1" hidden="1" customHeight="1" spans="1:3">
      <c r="A1177" s="301">
        <v>22005</v>
      </c>
      <c r="B1177" s="302" t="s">
        <v>973</v>
      </c>
      <c r="C1177" s="303">
        <f>SUM(C1178:C1191)</f>
        <v>0</v>
      </c>
    </row>
    <row r="1178" s="27" customFormat="1" hidden="1" customHeight="1" spans="1:3">
      <c r="A1178" s="301">
        <v>2200501</v>
      </c>
      <c r="B1178" s="301" t="s">
        <v>94</v>
      </c>
      <c r="C1178" s="303"/>
    </row>
    <row r="1179" s="27" customFormat="1" hidden="1" customHeight="1" spans="1:3">
      <c r="A1179" s="301">
        <v>2200502</v>
      </c>
      <c r="B1179" s="301" t="s">
        <v>95</v>
      </c>
      <c r="C1179" s="303"/>
    </row>
    <row r="1180" s="27" customFormat="1" hidden="1" customHeight="1" spans="1:3">
      <c r="A1180" s="301">
        <v>2200503</v>
      </c>
      <c r="B1180" s="301" t="s">
        <v>96</v>
      </c>
      <c r="C1180" s="303"/>
    </row>
    <row r="1181" s="27" customFormat="1" hidden="1" customHeight="1" spans="1:3">
      <c r="A1181" s="301">
        <v>2200504</v>
      </c>
      <c r="B1181" s="301" t="s">
        <v>974</v>
      </c>
      <c r="C1181" s="303"/>
    </row>
    <row r="1182" s="27" customFormat="1" hidden="1" customHeight="1" spans="1:3">
      <c r="A1182" s="301">
        <v>2200506</v>
      </c>
      <c r="B1182" s="301" t="s">
        <v>975</v>
      </c>
      <c r="C1182" s="303"/>
    </row>
    <row r="1183" s="27" customFormat="1" hidden="1" customHeight="1" spans="1:3">
      <c r="A1183" s="301">
        <v>2200507</v>
      </c>
      <c r="B1183" s="301" t="s">
        <v>976</v>
      </c>
      <c r="C1183" s="303"/>
    </row>
    <row r="1184" s="27" customFormat="1" hidden="1" customHeight="1" spans="1:3">
      <c r="A1184" s="301">
        <v>2200508</v>
      </c>
      <c r="B1184" s="301" t="s">
        <v>977</v>
      </c>
      <c r="C1184" s="303"/>
    </row>
    <row r="1185" s="27" customFormat="1" hidden="1" customHeight="1" spans="1:3">
      <c r="A1185" s="301">
        <v>2200509</v>
      </c>
      <c r="B1185" s="301" t="s">
        <v>978</v>
      </c>
      <c r="C1185" s="303"/>
    </row>
    <row r="1186" s="27" customFormat="1" hidden="1" customHeight="1" spans="1:3">
      <c r="A1186" s="301">
        <v>2200510</v>
      </c>
      <c r="B1186" s="301" t="s">
        <v>979</v>
      </c>
      <c r="C1186" s="303"/>
    </row>
    <row r="1187" s="27" customFormat="1" hidden="1" customHeight="1" spans="1:3">
      <c r="A1187" s="301">
        <v>2200511</v>
      </c>
      <c r="B1187" s="301" t="s">
        <v>980</v>
      </c>
      <c r="C1187" s="303"/>
    </row>
    <row r="1188" s="27" customFormat="1" hidden="1" customHeight="1" spans="1:3">
      <c r="A1188" s="301">
        <v>2200512</v>
      </c>
      <c r="B1188" s="301" t="s">
        <v>981</v>
      </c>
      <c r="C1188" s="303"/>
    </row>
    <row r="1189" s="27" customFormat="1" hidden="1" customHeight="1" spans="1:3">
      <c r="A1189" s="301">
        <v>2200513</v>
      </c>
      <c r="B1189" s="301" t="s">
        <v>982</v>
      </c>
      <c r="C1189" s="303"/>
    </row>
    <row r="1190" s="27" customFormat="1" hidden="1" customHeight="1" spans="1:3">
      <c r="A1190" s="301">
        <v>2200514</v>
      </c>
      <c r="B1190" s="301" t="s">
        <v>983</v>
      </c>
      <c r="C1190" s="303"/>
    </row>
    <row r="1191" s="27" customFormat="1" hidden="1" customHeight="1" spans="1:3">
      <c r="A1191" s="301">
        <v>2200599</v>
      </c>
      <c r="B1191" s="301" t="s">
        <v>984</v>
      </c>
      <c r="C1191" s="303"/>
    </row>
    <row r="1192" s="27" customFormat="1" hidden="1" customHeight="1" spans="1:3">
      <c r="A1192" s="301">
        <v>22099</v>
      </c>
      <c r="B1192" s="302" t="s">
        <v>985</v>
      </c>
      <c r="C1192" s="303">
        <f>C1193</f>
        <v>0</v>
      </c>
    </row>
    <row r="1193" s="27" customFormat="1" hidden="1" customHeight="1" spans="1:3">
      <c r="A1193" s="301">
        <v>2209999</v>
      </c>
      <c r="B1193" s="301" t="s">
        <v>986</v>
      </c>
      <c r="C1193" s="303"/>
    </row>
    <row r="1194" s="27" customFormat="1" customHeight="1" spans="1:3">
      <c r="A1194" s="301">
        <v>221</v>
      </c>
      <c r="B1194" s="302" t="s">
        <v>987</v>
      </c>
      <c r="C1194" s="303">
        <f>SUM(C1195,C1207,C1211)</f>
        <v>12500</v>
      </c>
    </row>
    <row r="1195" s="27" customFormat="1" customHeight="1" spans="1:3">
      <c r="A1195" s="301">
        <v>22101</v>
      </c>
      <c r="B1195" s="302" t="s">
        <v>988</v>
      </c>
      <c r="C1195" s="303">
        <f>SUM(C1196:C1206)</f>
        <v>6042</v>
      </c>
    </row>
    <row r="1196" s="27" customFormat="1" hidden="1" customHeight="1" spans="1:3">
      <c r="A1196" s="301">
        <v>2210101</v>
      </c>
      <c r="B1196" s="301" t="s">
        <v>989</v>
      </c>
      <c r="C1196" s="303"/>
    </row>
    <row r="1197" s="27" customFormat="1" hidden="1" customHeight="1" spans="1:3">
      <c r="A1197" s="301">
        <v>2210102</v>
      </c>
      <c r="B1197" s="301" t="s">
        <v>990</v>
      </c>
      <c r="C1197" s="303"/>
    </row>
    <row r="1198" s="27" customFormat="1" hidden="1" customHeight="1" spans="1:3">
      <c r="A1198" s="301">
        <v>2210103</v>
      </c>
      <c r="B1198" s="301" t="s">
        <v>991</v>
      </c>
      <c r="C1198" s="303"/>
    </row>
    <row r="1199" s="27" customFormat="1" hidden="1" customHeight="1" spans="1:3">
      <c r="A1199" s="301">
        <v>2210104</v>
      </c>
      <c r="B1199" s="301" t="s">
        <v>992</v>
      </c>
      <c r="C1199" s="303"/>
    </row>
    <row r="1200" s="27" customFormat="1" customHeight="1" spans="1:3">
      <c r="A1200" s="301">
        <v>2210105</v>
      </c>
      <c r="B1200" s="301" t="s">
        <v>993</v>
      </c>
      <c r="C1200" s="303">
        <v>13</v>
      </c>
    </row>
    <row r="1201" s="27" customFormat="1" hidden="1" customHeight="1" spans="1:3">
      <c r="A1201" s="301">
        <v>2210106</v>
      </c>
      <c r="B1201" s="301" t="s">
        <v>994</v>
      </c>
      <c r="C1201" s="303"/>
    </row>
    <row r="1202" s="27" customFormat="1" customHeight="1" spans="1:3">
      <c r="A1202" s="301">
        <v>2210107</v>
      </c>
      <c r="B1202" s="301" t="s">
        <v>995</v>
      </c>
      <c r="C1202" s="303">
        <v>871</v>
      </c>
    </row>
    <row r="1203" s="27" customFormat="1" customHeight="1" spans="1:3">
      <c r="A1203" s="301">
        <v>2210108</v>
      </c>
      <c r="B1203" s="301" t="s">
        <v>996</v>
      </c>
      <c r="C1203" s="303">
        <v>3200</v>
      </c>
    </row>
    <row r="1204" s="27" customFormat="1" hidden="1" customHeight="1" spans="1:3">
      <c r="A1204" s="301">
        <v>2210109</v>
      </c>
      <c r="B1204" s="301" t="s">
        <v>997</v>
      </c>
      <c r="C1204" s="303"/>
    </row>
    <row r="1205" s="27" customFormat="1" hidden="1" customHeight="1" spans="1:3">
      <c r="A1205" s="301">
        <v>2210110</v>
      </c>
      <c r="B1205" s="301" t="s">
        <v>998</v>
      </c>
      <c r="C1205" s="303"/>
    </row>
    <row r="1206" s="27" customFormat="1" customHeight="1" spans="1:3">
      <c r="A1206" s="301">
        <v>2210199</v>
      </c>
      <c r="B1206" s="301" t="s">
        <v>999</v>
      </c>
      <c r="C1206" s="303">
        <v>1958</v>
      </c>
    </row>
    <row r="1207" s="27" customFormat="1" customHeight="1" spans="1:3">
      <c r="A1207" s="301">
        <v>22102</v>
      </c>
      <c r="B1207" s="302" t="s">
        <v>1000</v>
      </c>
      <c r="C1207" s="303">
        <f>SUM(C1208:C1210)</f>
        <v>6458</v>
      </c>
    </row>
    <row r="1208" s="27" customFormat="1" customHeight="1" spans="1:3">
      <c r="A1208" s="301">
        <v>2210201</v>
      </c>
      <c r="B1208" s="301" t="s">
        <v>1001</v>
      </c>
      <c r="C1208" s="303">
        <v>6458</v>
      </c>
    </row>
    <row r="1209" s="27" customFormat="1" hidden="1" customHeight="1" spans="1:3">
      <c r="A1209" s="301">
        <v>2210202</v>
      </c>
      <c r="B1209" s="301" t="s">
        <v>1002</v>
      </c>
      <c r="C1209" s="303"/>
    </row>
    <row r="1210" s="27" customFormat="1" hidden="1" customHeight="1" spans="1:3">
      <c r="A1210" s="301">
        <v>2210203</v>
      </c>
      <c r="B1210" s="301" t="s">
        <v>1003</v>
      </c>
      <c r="C1210" s="303"/>
    </row>
    <row r="1211" s="27" customFormat="1" hidden="1" customHeight="1" spans="1:3">
      <c r="A1211" s="301">
        <v>22103</v>
      </c>
      <c r="B1211" s="302" t="s">
        <v>1004</v>
      </c>
      <c r="C1211" s="303">
        <f>SUM(C1212:C1214)</f>
        <v>0</v>
      </c>
    </row>
    <row r="1212" s="27" customFormat="1" hidden="1" customHeight="1" spans="1:3">
      <c r="A1212" s="301">
        <v>2210301</v>
      </c>
      <c r="B1212" s="301" t="s">
        <v>1005</v>
      </c>
      <c r="C1212" s="303"/>
    </row>
    <row r="1213" s="27" customFormat="1" hidden="1" customHeight="1" spans="1:3">
      <c r="A1213" s="301">
        <v>2210302</v>
      </c>
      <c r="B1213" s="301" t="s">
        <v>1006</v>
      </c>
      <c r="C1213" s="303"/>
    </row>
    <row r="1214" s="27" customFormat="1" hidden="1" customHeight="1" spans="1:3">
      <c r="A1214" s="301">
        <v>2210399</v>
      </c>
      <c r="B1214" s="301" t="s">
        <v>1007</v>
      </c>
      <c r="C1214" s="303"/>
    </row>
    <row r="1215" s="27" customFormat="1" hidden="1" customHeight="1" spans="1:3">
      <c r="A1215" s="301">
        <v>222</v>
      </c>
      <c r="B1215" s="302" t="s">
        <v>1008</v>
      </c>
      <c r="C1215" s="303">
        <f>SUM(C1216,C1234,C1241,C1247)</f>
        <v>0</v>
      </c>
    </row>
    <row r="1216" s="27" customFormat="1" hidden="1" customHeight="1" spans="1:3">
      <c r="A1216" s="301">
        <v>22201</v>
      </c>
      <c r="B1216" s="302" t="s">
        <v>1009</v>
      </c>
      <c r="C1216" s="303">
        <f>SUM(C1217:C1233)</f>
        <v>0</v>
      </c>
    </row>
    <row r="1217" s="27" customFormat="1" hidden="1" customHeight="1" spans="1:3">
      <c r="A1217" s="301">
        <v>2220101</v>
      </c>
      <c r="B1217" s="301" t="s">
        <v>94</v>
      </c>
      <c r="C1217" s="303"/>
    </row>
    <row r="1218" s="27" customFormat="1" hidden="1" customHeight="1" spans="1:3">
      <c r="A1218" s="301">
        <v>2220102</v>
      </c>
      <c r="B1218" s="301" t="s">
        <v>95</v>
      </c>
      <c r="C1218" s="303"/>
    </row>
    <row r="1219" s="27" customFormat="1" hidden="1" customHeight="1" spans="1:3">
      <c r="A1219" s="301">
        <v>2220103</v>
      </c>
      <c r="B1219" s="301" t="s">
        <v>96</v>
      </c>
      <c r="C1219" s="303"/>
    </row>
    <row r="1220" s="27" customFormat="1" hidden="1" customHeight="1" spans="1:3">
      <c r="A1220" s="301">
        <v>2220104</v>
      </c>
      <c r="B1220" s="301" t="s">
        <v>1010</v>
      </c>
      <c r="C1220" s="303"/>
    </row>
    <row r="1221" s="27" customFormat="1" hidden="1" customHeight="1" spans="1:3">
      <c r="A1221" s="301">
        <v>2220105</v>
      </c>
      <c r="B1221" s="301" t="s">
        <v>1011</v>
      </c>
      <c r="C1221" s="303"/>
    </row>
    <row r="1222" s="27" customFormat="1" hidden="1" customHeight="1" spans="1:3">
      <c r="A1222" s="301">
        <v>2220106</v>
      </c>
      <c r="B1222" s="301" t="s">
        <v>1012</v>
      </c>
      <c r="C1222" s="303"/>
    </row>
    <row r="1223" s="27" customFormat="1" hidden="1" customHeight="1" spans="1:3">
      <c r="A1223" s="301">
        <v>2220107</v>
      </c>
      <c r="B1223" s="301" t="s">
        <v>1013</v>
      </c>
      <c r="C1223" s="303"/>
    </row>
    <row r="1224" s="27" customFormat="1" hidden="1" customHeight="1" spans="1:3">
      <c r="A1224" s="301">
        <v>2220112</v>
      </c>
      <c r="B1224" s="301" t="s">
        <v>1014</v>
      </c>
      <c r="C1224" s="303"/>
    </row>
    <row r="1225" s="27" customFormat="1" hidden="1" customHeight="1" spans="1:3">
      <c r="A1225" s="301">
        <v>2220113</v>
      </c>
      <c r="B1225" s="301" t="s">
        <v>1015</v>
      </c>
      <c r="C1225" s="303"/>
    </row>
    <row r="1226" s="27" customFormat="1" hidden="1" customHeight="1" spans="1:3">
      <c r="A1226" s="301">
        <v>2220114</v>
      </c>
      <c r="B1226" s="301" t="s">
        <v>1016</v>
      </c>
      <c r="C1226" s="303"/>
    </row>
    <row r="1227" s="27" customFormat="1" hidden="1" customHeight="1" spans="1:3">
      <c r="A1227" s="301">
        <v>2220115</v>
      </c>
      <c r="B1227" s="301" t="s">
        <v>1017</v>
      </c>
      <c r="C1227" s="303"/>
    </row>
    <row r="1228" s="27" customFormat="1" hidden="1" customHeight="1" spans="1:3">
      <c r="A1228" s="301">
        <v>2220118</v>
      </c>
      <c r="B1228" s="301" t="s">
        <v>1018</v>
      </c>
      <c r="C1228" s="303"/>
    </row>
    <row r="1229" s="27" customFormat="1" hidden="1" customHeight="1" spans="1:3">
      <c r="A1229" s="301">
        <v>2220119</v>
      </c>
      <c r="B1229" s="301" t="s">
        <v>1019</v>
      </c>
      <c r="C1229" s="303"/>
    </row>
    <row r="1230" s="27" customFormat="1" hidden="1" customHeight="1" spans="1:3">
      <c r="A1230" s="301">
        <v>2220120</v>
      </c>
      <c r="B1230" s="301" t="s">
        <v>1020</v>
      </c>
      <c r="C1230" s="303"/>
    </row>
    <row r="1231" s="27" customFormat="1" hidden="1" customHeight="1" spans="1:3">
      <c r="A1231" s="301">
        <v>2220121</v>
      </c>
      <c r="B1231" s="301" t="s">
        <v>1021</v>
      </c>
      <c r="C1231" s="303"/>
    </row>
    <row r="1232" s="27" customFormat="1" hidden="1" customHeight="1" spans="1:3">
      <c r="A1232" s="301">
        <v>2220150</v>
      </c>
      <c r="B1232" s="301" t="s">
        <v>103</v>
      </c>
      <c r="C1232" s="303"/>
    </row>
    <row r="1233" s="27" customFormat="1" hidden="1" customHeight="1" spans="1:3">
      <c r="A1233" s="301">
        <v>2220199</v>
      </c>
      <c r="B1233" s="301" t="s">
        <v>1022</v>
      </c>
      <c r="C1233" s="303"/>
    </row>
    <row r="1234" s="27" customFormat="1" hidden="1" customHeight="1" spans="1:3">
      <c r="A1234" s="301">
        <v>22203</v>
      </c>
      <c r="B1234" s="302" t="s">
        <v>1023</v>
      </c>
      <c r="C1234" s="303">
        <f>SUM(C1235:C1240)</f>
        <v>0</v>
      </c>
    </row>
    <row r="1235" s="27" customFormat="1" hidden="1" customHeight="1" spans="1:3">
      <c r="A1235" s="301">
        <v>2220301</v>
      </c>
      <c r="B1235" s="301" t="s">
        <v>1024</v>
      </c>
      <c r="C1235" s="303"/>
    </row>
    <row r="1236" s="27" customFormat="1" hidden="1" customHeight="1" spans="1:3">
      <c r="A1236" s="301">
        <v>2220303</v>
      </c>
      <c r="B1236" s="301" t="s">
        <v>1025</v>
      </c>
      <c r="C1236" s="303"/>
    </row>
    <row r="1237" s="27" customFormat="1" hidden="1" customHeight="1" spans="1:3">
      <c r="A1237" s="301">
        <v>2220304</v>
      </c>
      <c r="B1237" s="301" t="s">
        <v>1026</v>
      </c>
      <c r="C1237" s="303"/>
    </row>
    <row r="1238" s="27" customFormat="1" hidden="1" customHeight="1" spans="1:3">
      <c r="A1238" s="301">
        <v>2220305</v>
      </c>
      <c r="B1238" s="301" t="s">
        <v>1027</v>
      </c>
      <c r="C1238" s="303"/>
    </row>
    <row r="1239" s="27" customFormat="1" hidden="1" customHeight="1" spans="1:3">
      <c r="A1239" s="301">
        <v>2220306</v>
      </c>
      <c r="B1239" s="301" t="s">
        <v>1028</v>
      </c>
      <c r="C1239" s="303"/>
    </row>
    <row r="1240" s="27" customFormat="1" hidden="1" customHeight="1" spans="1:3">
      <c r="A1240" s="301">
        <v>2220399</v>
      </c>
      <c r="B1240" s="301" t="s">
        <v>1029</v>
      </c>
      <c r="C1240" s="303"/>
    </row>
    <row r="1241" s="27" customFormat="1" hidden="1" customHeight="1" spans="1:3">
      <c r="A1241" s="301">
        <v>22204</v>
      </c>
      <c r="B1241" s="302" t="s">
        <v>1030</v>
      </c>
      <c r="C1241" s="303">
        <f>SUM(C1242:C1246)</f>
        <v>0</v>
      </c>
    </row>
    <row r="1242" s="27" customFormat="1" hidden="1" customHeight="1" spans="1:3">
      <c r="A1242" s="301">
        <v>2220401</v>
      </c>
      <c r="B1242" s="301" t="s">
        <v>1031</v>
      </c>
      <c r="C1242" s="303"/>
    </row>
    <row r="1243" s="27" customFormat="1" hidden="1" customHeight="1" spans="1:3">
      <c r="A1243" s="301">
        <v>2220402</v>
      </c>
      <c r="B1243" s="301" t="s">
        <v>1032</v>
      </c>
      <c r="C1243" s="303"/>
    </row>
    <row r="1244" s="27" customFormat="1" hidden="1" customHeight="1" spans="1:3">
      <c r="A1244" s="301">
        <v>2220403</v>
      </c>
      <c r="B1244" s="301" t="s">
        <v>1033</v>
      </c>
      <c r="C1244" s="303"/>
    </row>
    <row r="1245" s="27" customFormat="1" hidden="1" customHeight="1" spans="1:3">
      <c r="A1245" s="301">
        <v>2220404</v>
      </c>
      <c r="B1245" s="301" t="s">
        <v>1034</v>
      </c>
      <c r="C1245" s="303"/>
    </row>
    <row r="1246" s="27" customFormat="1" hidden="1" customHeight="1" spans="1:3">
      <c r="A1246" s="301">
        <v>2220499</v>
      </c>
      <c r="B1246" s="301" t="s">
        <v>1035</v>
      </c>
      <c r="C1246" s="303"/>
    </row>
    <row r="1247" s="27" customFormat="1" hidden="1" customHeight="1" spans="1:3">
      <c r="A1247" s="301">
        <v>22205</v>
      </c>
      <c r="B1247" s="302" t="s">
        <v>1036</v>
      </c>
      <c r="C1247" s="303">
        <f>SUM(C1248:C1259)</f>
        <v>0</v>
      </c>
    </row>
    <row r="1248" s="27" customFormat="1" hidden="1" customHeight="1" spans="1:3">
      <c r="A1248" s="301">
        <v>2220501</v>
      </c>
      <c r="B1248" s="301" t="s">
        <v>1037</v>
      </c>
      <c r="C1248" s="303"/>
    </row>
    <row r="1249" s="27" customFormat="1" hidden="1" customHeight="1" spans="1:3">
      <c r="A1249" s="301">
        <v>2220502</v>
      </c>
      <c r="B1249" s="301" t="s">
        <v>1038</v>
      </c>
      <c r="C1249" s="303"/>
    </row>
    <row r="1250" s="27" customFormat="1" hidden="1" customHeight="1" spans="1:3">
      <c r="A1250" s="301">
        <v>2220503</v>
      </c>
      <c r="B1250" s="301" t="s">
        <v>1039</v>
      </c>
      <c r="C1250" s="303"/>
    </row>
    <row r="1251" s="27" customFormat="1" hidden="1" customHeight="1" spans="1:3">
      <c r="A1251" s="301">
        <v>2220504</v>
      </c>
      <c r="B1251" s="301" t="s">
        <v>1040</v>
      </c>
      <c r="C1251" s="303"/>
    </row>
    <row r="1252" s="27" customFormat="1" hidden="1" customHeight="1" spans="1:3">
      <c r="A1252" s="301">
        <v>2220505</v>
      </c>
      <c r="B1252" s="301" t="s">
        <v>1041</v>
      </c>
      <c r="C1252" s="303"/>
    </row>
    <row r="1253" s="27" customFormat="1" hidden="1" customHeight="1" spans="1:3">
      <c r="A1253" s="301">
        <v>2220506</v>
      </c>
      <c r="B1253" s="301" t="s">
        <v>1042</v>
      </c>
      <c r="C1253" s="303"/>
    </row>
    <row r="1254" s="27" customFormat="1" hidden="1" customHeight="1" spans="1:3">
      <c r="A1254" s="301">
        <v>2220507</v>
      </c>
      <c r="B1254" s="301" t="s">
        <v>1043</v>
      </c>
      <c r="C1254" s="303"/>
    </row>
    <row r="1255" s="27" customFormat="1" hidden="1" customHeight="1" spans="1:3">
      <c r="A1255" s="301">
        <v>2220508</v>
      </c>
      <c r="B1255" s="301" t="s">
        <v>1044</v>
      </c>
      <c r="C1255" s="303"/>
    </row>
    <row r="1256" s="27" customFormat="1" hidden="1" customHeight="1" spans="1:3">
      <c r="A1256" s="301">
        <v>2220509</v>
      </c>
      <c r="B1256" s="301" t="s">
        <v>1045</v>
      </c>
      <c r="C1256" s="303"/>
    </row>
    <row r="1257" s="27" customFormat="1" hidden="1" customHeight="1" spans="1:3">
      <c r="A1257" s="301">
        <v>2220510</v>
      </c>
      <c r="B1257" s="301" t="s">
        <v>1046</v>
      </c>
      <c r="C1257" s="303"/>
    </row>
    <row r="1258" s="27" customFormat="1" hidden="1" customHeight="1" spans="1:3">
      <c r="A1258" s="301">
        <v>2220511</v>
      </c>
      <c r="B1258" s="301" t="s">
        <v>1047</v>
      </c>
      <c r="C1258" s="303"/>
    </row>
    <row r="1259" s="27" customFormat="1" hidden="1" customHeight="1" spans="1:3">
      <c r="A1259" s="301">
        <v>2220599</v>
      </c>
      <c r="B1259" s="301" t="s">
        <v>1048</v>
      </c>
      <c r="C1259" s="303"/>
    </row>
    <row r="1260" s="27" customFormat="1" customHeight="1" spans="1:3">
      <c r="A1260" s="301">
        <v>224</v>
      </c>
      <c r="B1260" s="302" t="s">
        <v>1049</v>
      </c>
      <c r="C1260" s="303">
        <f>SUM(C1261,C1272,C1279,C1287,C1300,C1304,C1308)</f>
        <v>1977</v>
      </c>
    </row>
    <row r="1261" s="27" customFormat="1" customHeight="1" spans="1:3">
      <c r="A1261" s="301">
        <v>22401</v>
      </c>
      <c r="B1261" s="302" t="s">
        <v>1050</v>
      </c>
      <c r="C1261" s="303">
        <f>SUM(C1262:C1271)</f>
        <v>583</v>
      </c>
    </row>
    <row r="1262" s="27" customFormat="1" customHeight="1" spans="1:3">
      <c r="A1262" s="301">
        <v>2240101</v>
      </c>
      <c r="B1262" s="301" t="s">
        <v>94</v>
      </c>
      <c r="C1262" s="303">
        <v>445</v>
      </c>
    </row>
    <row r="1263" s="27" customFormat="1" hidden="1" customHeight="1" spans="1:3">
      <c r="A1263" s="301">
        <v>2240102</v>
      </c>
      <c r="B1263" s="301" t="s">
        <v>95</v>
      </c>
      <c r="C1263" s="303"/>
    </row>
    <row r="1264" s="27" customFormat="1" hidden="1" customHeight="1" spans="1:3">
      <c r="A1264" s="301">
        <v>2240103</v>
      </c>
      <c r="B1264" s="301" t="s">
        <v>96</v>
      </c>
      <c r="C1264" s="303"/>
    </row>
    <row r="1265" s="27" customFormat="1" hidden="1" customHeight="1" spans="1:3">
      <c r="A1265" s="301">
        <v>2240104</v>
      </c>
      <c r="B1265" s="301" t="s">
        <v>1051</v>
      </c>
      <c r="C1265" s="303"/>
    </row>
    <row r="1266" s="27" customFormat="1" hidden="1" customHeight="1" spans="1:3">
      <c r="A1266" s="301">
        <v>2240105</v>
      </c>
      <c r="B1266" s="301" t="s">
        <v>1052</v>
      </c>
      <c r="C1266" s="303"/>
    </row>
    <row r="1267" s="27" customFormat="1" hidden="1" customHeight="1" spans="1:3">
      <c r="A1267" s="301">
        <v>2240106</v>
      </c>
      <c r="B1267" s="301" t="s">
        <v>1053</v>
      </c>
      <c r="C1267" s="303"/>
    </row>
    <row r="1268" s="27" customFormat="1" hidden="1" customHeight="1" spans="1:3">
      <c r="A1268" s="301">
        <v>2240108</v>
      </c>
      <c r="B1268" s="301" t="s">
        <v>1054</v>
      </c>
      <c r="C1268" s="303"/>
    </row>
    <row r="1269" s="27" customFormat="1" hidden="1" customHeight="1" spans="1:3">
      <c r="A1269" s="301">
        <v>2240109</v>
      </c>
      <c r="B1269" s="301" t="s">
        <v>1055</v>
      </c>
      <c r="C1269" s="303"/>
    </row>
    <row r="1270" s="27" customFormat="1" customHeight="1" spans="1:3">
      <c r="A1270" s="301">
        <v>2240150</v>
      </c>
      <c r="B1270" s="301" t="s">
        <v>103</v>
      </c>
      <c r="C1270" s="303">
        <v>137</v>
      </c>
    </row>
    <row r="1271" s="27" customFormat="1" customHeight="1" spans="1:3">
      <c r="A1271" s="301">
        <v>2240199</v>
      </c>
      <c r="B1271" s="301" t="s">
        <v>1056</v>
      </c>
      <c r="C1271" s="303">
        <v>1</v>
      </c>
    </row>
    <row r="1272" s="27" customFormat="1" customHeight="1" spans="1:3">
      <c r="A1272" s="301">
        <v>22402</v>
      </c>
      <c r="B1272" s="302" t="s">
        <v>1057</v>
      </c>
      <c r="C1272" s="303">
        <f>SUM(C1273:C1278)</f>
        <v>1394</v>
      </c>
    </row>
    <row r="1273" s="27" customFormat="1" hidden="1" customHeight="1" spans="1:3">
      <c r="A1273" s="301">
        <v>2240201</v>
      </c>
      <c r="B1273" s="301" t="s">
        <v>94</v>
      </c>
      <c r="C1273" s="303"/>
    </row>
    <row r="1274" s="27" customFormat="1" hidden="1" customHeight="1" spans="1:3">
      <c r="A1274" s="301">
        <v>2240202</v>
      </c>
      <c r="B1274" s="301" t="s">
        <v>95</v>
      </c>
      <c r="C1274" s="303"/>
    </row>
    <row r="1275" s="27" customFormat="1" hidden="1" customHeight="1" spans="1:3">
      <c r="A1275" s="301">
        <v>2240203</v>
      </c>
      <c r="B1275" s="301" t="s">
        <v>96</v>
      </c>
      <c r="C1275" s="303"/>
    </row>
    <row r="1276" s="27" customFormat="1" customHeight="1" spans="1:3">
      <c r="A1276" s="301">
        <v>2240204</v>
      </c>
      <c r="B1276" s="301" t="s">
        <v>1058</v>
      </c>
      <c r="C1276" s="303">
        <v>1394</v>
      </c>
    </row>
    <row r="1277" s="27" customFormat="1" hidden="1" customHeight="1" spans="1:3">
      <c r="A1277" s="301">
        <v>2240250</v>
      </c>
      <c r="B1277" s="301" t="s">
        <v>103</v>
      </c>
      <c r="C1277" s="303"/>
    </row>
    <row r="1278" s="27" customFormat="1" hidden="1" customHeight="1" spans="1:3">
      <c r="A1278" s="301">
        <v>2240299</v>
      </c>
      <c r="B1278" s="301" t="s">
        <v>1059</v>
      </c>
      <c r="C1278" s="303"/>
    </row>
    <row r="1279" s="27" customFormat="1" hidden="1" customHeight="1" spans="1:3">
      <c r="A1279" s="301">
        <v>22404</v>
      </c>
      <c r="B1279" s="302" t="s">
        <v>1060</v>
      </c>
      <c r="C1279" s="303">
        <f>SUM(C1280:C1286)</f>
        <v>0</v>
      </c>
    </row>
    <row r="1280" s="27" customFormat="1" hidden="1" customHeight="1" spans="1:3">
      <c r="A1280" s="301">
        <v>2240401</v>
      </c>
      <c r="B1280" s="301" t="s">
        <v>94</v>
      </c>
      <c r="C1280" s="303"/>
    </row>
    <row r="1281" s="27" customFormat="1" hidden="1" customHeight="1" spans="1:3">
      <c r="A1281" s="301">
        <v>2240402</v>
      </c>
      <c r="B1281" s="301" t="s">
        <v>95</v>
      </c>
      <c r="C1281" s="303"/>
    </row>
    <row r="1282" s="27" customFormat="1" hidden="1" customHeight="1" spans="1:3">
      <c r="A1282" s="301">
        <v>2240403</v>
      </c>
      <c r="B1282" s="301" t="s">
        <v>96</v>
      </c>
      <c r="C1282" s="303"/>
    </row>
    <row r="1283" s="27" customFormat="1" hidden="1" customHeight="1" spans="1:3">
      <c r="A1283" s="301">
        <v>2240404</v>
      </c>
      <c r="B1283" s="301" t="s">
        <v>1061</v>
      </c>
      <c r="C1283" s="303"/>
    </row>
    <row r="1284" s="27" customFormat="1" hidden="1" customHeight="1" spans="1:3">
      <c r="A1284" s="301">
        <v>2240405</v>
      </c>
      <c r="B1284" s="301" t="s">
        <v>1062</v>
      </c>
      <c r="C1284" s="303"/>
    </row>
    <row r="1285" s="27" customFormat="1" hidden="1" customHeight="1" spans="1:3">
      <c r="A1285" s="301">
        <v>2240450</v>
      </c>
      <c r="B1285" s="301" t="s">
        <v>103</v>
      </c>
      <c r="C1285" s="303"/>
    </row>
    <row r="1286" s="27" customFormat="1" hidden="1" customHeight="1" spans="1:3">
      <c r="A1286" s="301">
        <v>2240499</v>
      </c>
      <c r="B1286" s="301" t="s">
        <v>1063</v>
      </c>
      <c r="C1286" s="303"/>
    </row>
    <row r="1287" s="27" customFormat="1" hidden="1" customHeight="1" spans="1:3">
      <c r="A1287" s="301">
        <v>22405</v>
      </c>
      <c r="B1287" s="302" t="s">
        <v>1064</v>
      </c>
      <c r="C1287" s="303">
        <f>SUM(C1288:C1299)</f>
        <v>0</v>
      </c>
    </row>
    <row r="1288" s="27" customFormat="1" hidden="1" customHeight="1" spans="1:3">
      <c r="A1288" s="301">
        <v>2240501</v>
      </c>
      <c r="B1288" s="301" t="s">
        <v>94</v>
      </c>
      <c r="C1288" s="303"/>
    </row>
    <row r="1289" s="27" customFormat="1" hidden="1" customHeight="1" spans="1:3">
      <c r="A1289" s="301">
        <v>2240502</v>
      </c>
      <c r="B1289" s="301" t="s">
        <v>95</v>
      </c>
      <c r="C1289" s="303"/>
    </row>
    <row r="1290" s="27" customFormat="1" hidden="1" customHeight="1" spans="1:3">
      <c r="A1290" s="301">
        <v>2240503</v>
      </c>
      <c r="B1290" s="301" t="s">
        <v>96</v>
      </c>
      <c r="C1290" s="303"/>
    </row>
    <row r="1291" s="27" customFormat="1" hidden="1" customHeight="1" spans="1:3">
      <c r="A1291" s="301">
        <v>2240504</v>
      </c>
      <c r="B1291" s="301" t="s">
        <v>1065</v>
      </c>
      <c r="C1291" s="303"/>
    </row>
    <row r="1292" s="27" customFormat="1" hidden="1" customHeight="1" spans="1:3">
      <c r="A1292" s="301">
        <v>2240505</v>
      </c>
      <c r="B1292" s="301" t="s">
        <v>1066</v>
      </c>
      <c r="C1292" s="303"/>
    </row>
    <row r="1293" s="27" customFormat="1" hidden="1" customHeight="1" spans="1:3">
      <c r="A1293" s="301">
        <v>2240506</v>
      </c>
      <c r="B1293" s="301" t="s">
        <v>1067</v>
      </c>
      <c r="C1293" s="303"/>
    </row>
    <row r="1294" s="27" customFormat="1" hidden="1" customHeight="1" spans="1:3">
      <c r="A1294" s="301">
        <v>2240507</v>
      </c>
      <c r="B1294" s="301" t="s">
        <v>1068</v>
      </c>
      <c r="C1294" s="303"/>
    </row>
    <row r="1295" s="27" customFormat="1" hidden="1" customHeight="1" spans="1:3">
      <c r="A1295" s="301">
        <v>2240508</v>
      </c>
      <c r="B1295" s="301" t="s">
        <v>1069</v>
      </c>
      <c r="C1295" s="303"/>
    </row>
    <row r="1296" s="27" customFormat="1" hidden="1" customHeight="1" spans="1:3">
      <c r="A1296" s="301">
        <v>2240509</v>
      </c>
      <c r="B1296" s="301" t="s">
        <v>1070</v>
      </c>
      <c r="C1296" s="303"/>
    </row>
    <row r="1297" s="27" customFormat="1" hidden="1" customHeight="1" spans="1:3">
      <c r="A1297" s="301">
        <v>2240510</v>
      </c>
      <c r="B1297" s="301" t="s">
        <v>1071</v>
      </c>
      <c r="C1297" s="303"/>
    </row>
    <row r="1298" s="27" customFormat="1" hidden="1" customHeight="1" spans="1:3">
      <c r="A1298" s="301">
        <v>2240550</v>
      </c>
      <c r="B1298" s="301" t="s">
        <v>1072</v>
      </c>
      <c r="C1298" s="303"/>
    </row>
    <row r="1299" s="27" customFormat="1" hidden="1" customHeight="1" spans="1:3">
      <c r="A1299" s="301">
        <v>2240599</v>
      </c>
      <c r="B1299" s="301" t="s">
        <v>1073</v>
      </c>
      <c r="C1299" s="303"/>
    </row>
    <row r="1300" s="27" customFormat="1" hidden="1" customHeight="1" spans="1:3">
      <c r="A1300" s="301">
        <v>22406</v>
      </c>
      <c r="B1300" s="302" t="s">
        <v>1074</v>
      </c>
      <c r="C1300" s="303">
        <f>SUM(C1301:C1303)</f>
        <v>0</v>
      </c>
    </row>
    <row r="1301" s="27" customFormat="1" hidden="1" customHeight="1" spans="1:3">
      <c r="A1301" s="301">
        <v>2240601</v>
      </c>
      <c r="B1301" s="301" t="s">
        <v>1075</v>
      </c>
      <c r="C1301" s="303"/>
    </row>
    <row r="1302" s="27" customFormat="1" hidden="1" customHeight="1" spans="1:3">
      <c r="A1302" s="301">
        <v>2240602</v>
      </c>
      <c r="B1302" s="301" t="s">
        <v>1076</v>
      </c>
      <c r="C1302" s="303"/>
    </row>
    <row r="1303" s="27" customFormat="1" hidden="1" customHeight="1" spans="1:3">
      <c r="A1303" s="301">
        <v>2240699</v>
      </c>
      <c r="B1303" s="301" t="s">
        <v>1077</v>
      </c>
      <c r="C1303" s="303"/>
    </row>
    <row r="1304" s="27" customFormat="1" hidden="1" customHeight="1" spans="1:3">
      <c r="A1304" s="301">
        <v>22407</v>
      </c>
      <c r="B1304" s="302" t="s">
        <v>1078</v>
      </c>
      <c r="C1304" s="303">
        <f>SUM(C1305:C1307)</f>
        <v>0</v>
      </c>
    </row>
    <row r="1305" s="27" customFormat="1" hidden="1" customHeight="1" spans="1:3">
      <c r="A1305" s="301">
        <v>2240703</v>
      </c>
      <c r="B1305" s="301" t="s">
        <v>1079</v>
      </c>
      <c r="C1305" s="303"/>
    </row>
    <row r="1306" s="27" customFormat="1" hidden="1" customHeight="1" spans="1:3">
      <c r="A1306" s="301">
        <v>2240704</v>
      </c>
      <c r="B1306" s="301" t="s">
        <v>1080</v>
      </c>
      <c r="C1306" s="303"/>
    </row>
    <row r="1307" s="27" customFormat="1" hidden="1" customHeight="1" spans="1:3">
      <c r="A1307" s="301">
        <v>2240799</v>
      </c>
      <c r="B1307" s="301" t="s">
        <v>1081</v>
      </c>
      <c r="C1307" s="303"/>
    </row>
    <row r="1308" s="27" customFormat="1" hidden="1" customHeight="1" spans="1:3">
      <c r="A1308" s="301">
        <v>22499</v>
      </c>
      <c r="B1308" s="302" t="s">
        <v>1082</v>
      </c>
      <c r="C1308" s="303">
        <f t="shared" ref="C1308:C1311" si="1">C1309</f>
        <v>0</v>
      </c>
    </row>
    <row r="1309" s="27" customFormat="1" hidden="1" customHeight="1" spans="1:3">
      <c r="A1309" s="301">
        <v>2249999</v>
      </c>
      <c r="B1309" s="301" t="s">
        <v>1083</v>
      </c>
      <c r="C1309" s="303"/>
    </row>
    <row r="1310" s="27" customFormat="1" hidden="1" customHeight="1" spans="1:3">
      <c r="A1310" s="301">
        <v>229</v>
      </c>
      <c r="B1310" s="302" t="s">
        <v>1084</v>
      </c>
      <c r="C1310" s="303">
        <f t="shared" si="1"/>
        <v>0</v>
      </c>
    </row>
    <row r="1311" s="27" customFormat="1" hidden="1" customHeight="1" spans="1:3">
      <c r="A1311" s="301">
        <v>22999</v>
      </c>
      <c r="B1311" s="302" t="s">
        <v>1085</v>
      </c>
      <c r="C1311" s="303">
        <f t="shared" si="1"/>
        <v>0</v>
      </c>
    </row>
    <row r="1312" s="27" customFormat="1" hidden="1" customHeight="1" spans="1:3">
      <c r="A1312" s="301">
        <v>2299999</v>
      </c>
      <c r="B1312" s="301" t="s">
        <v>1086</v>
      </c>
      <c r="C1312" s="303"/>
    </row>
    <row r="1313" s="27" customFormat="1" customHeight="1" spans="1:3">
      <c r="A1313" s="301">
        <v>232</v>
      </c>
      <c r="B1313" s="302" t="s">
        <v>1087</v>
      </c>
      <c r="C1313" s="303">
        <f>SUM(C1314,C1316,C1321)</f>
        <v>1796</v>
      </c>
    </row>
    <row r="1314" s="27" customFormat="1" hidden="1" customHeight="1" spans="1:3">
      <c r="A1314" s="301">
        <v>23201</v>
      </c>
      <c r="B1314" s="302" t="s">
        <v>1088</v>
      </c>
      <c r="C1314" s="303">
        <f>C1315</f>
        <v>0</v>
      </c>
    </row>
    <row r="1315" s="27" customFormat="1" hidden="1" customHeight="1" spans="1:3">
      <c r="A1315" s="301">
        <v>2320101</v>
      </c>
      <c r="B1315" s="301" t="s">
        <v>1089</v>
      </c>
      <c r="C1315" s="303"/>
    </row>
    <row r="1316" s="27" customFormat="1" hidden="1" customHeight="1" spans="1:3">
      <c r="A1316" s="301">
        <v>23202</v>
      </c>
      <c r="B1316" s="302" t="s">
        <v>1090</v>
      </c>
      <c r="C1316" s="303">
        <f>SUM(C1317:C1320)</f>
        <v>0</v>
      </c>
    </row>
    <row r="1317" s="27" customFormat="1" hidden="1" customHeight="1" spans="1:3">
      <c r="A1317" s="301">
        <v>2320201</v>
      </c>
      <c r="B1317" s="301" t="s">
        <v>1091</v>
      </c>
      <c r="C1317" s="303"/>
    </row>
    <row r="1318" hidden="1" customHeight="1" spans="1:3">
      <c r="A1318" s="301">
        <v>2320202</v>
      </c>
      <c r="B1318" s="301" t="s">
        <v>1092</v>
      </c>
      <c r="C1318" s="303"/>
    </row>
    <row r="1319" hidden="1" customHeight="1" spans="1:3">
      <c r="A1319" s="301">
        <v>2320203</v>
      </c>
      <c r="B1319" s="301" t="s">
        <v>1093</v>
      </c>
      <c r="C1319" s="303"/>
    </row>
    <row r="1320" hidden="1" customHeight="1" spans="1:3">
      <c r="A1320" s="301">
        <v>2320299</v>
      </c>
      <c r="B1320" s="301" t="s">
        <v>1094</v>
      </c>
      <c r="C1320" s="303"/>
    </row>
    <row r="1321" customHeight="1" spans="1:3">
      <c r="A1321" s="301">
        <v>23203</v>
      </c>
      <c r="B1321" s="302" t="s">
        <v>1095</v>
      </c>
      <c r="C1321" s="303">
        <f>SUM(C1322:C1325)</f>
        <v>1796</v>
      </c>
    </row>
    <row r="1322" customHeight="1" spans="1:3">
      <c r="A1322" s="301">
        <v>2320301</v>
      </c>
      <c r="B1322" s="301" t="s">
        <v>1096</v>
      </c>
      <c r="C1322" s="303">
        <v>1796</v>
      </c>
    </row>
    <row r="1323" hidden="1" customHeight="1" spans="1:3">
      <c r="A1323" s="301">
        <v>2320302</v>
      </c>
      <c r="B1323" s="301" t="s">
        <v>1097</v>
      </c>
      <c r="C1323" s="303"/>
    </row>
    <row r="1324" hidden="1" customHeight="1" spans="1:3">
      <c r="A1324" s="301">
        <v>2320303</v>
      </c>
      <c r="B1324" s="301" t="s">
        <v>1098</v>
      </c>
      <c r="C1324" s="303"/>
    </row>
    <row r="1325" hidden="1" customHeight="1" spans="1:3">
      <c r="A1325" s="301">
        <v>2320399</v>
      </c>
      <c r="B1325" s="301" t="s">
        <v>1099</v>
      </c>
      <c r="C1325" s="303"/>
    </row>
    <row r="1326" hidden="1" customHeight="1" spans="1:3">
      <c r="A1326" s="301">
        <v>233</v>
      </c>
      <c r="B1326" s="302" t="s">
        <v>1100</v>
      </c>
      <c r="C1326" s="303">
        <f>C1327+C1329+C1331</f>
        <v>0</v>
      </c>
    </row>
    <row r="1327" hidden="1" customHeight="1" spans="1:3">
      <c r="A1327" s="301">
        <v>23301</v>
      </c>
      <c r="B1327" s="302" t="s">
        <v>1101</v>
      </c>
      <c r="C1327" s="303">
        <f t="shared" ref="C1327:C1331" si="2">C1328</f>
        <v>0</v>
      </c>
    </row>
    <row r="1328" hidden="1" customHeight="1" spans="1:3">
      <c r="A1328" s="301">
        <v>2330101</v>
      </c>
      <c r="B1328" s="301" t="s">
        <v>1102</v>
      </c>
      <c r="C1328" s="303"/>
    </row>
    <row r="1329" hidden="1" customHeight="1" spans="1:3">
      <c r="A1329" s="301">
        <v>23302</v>
      </c>
      <c r="B1329" s="302" t="s">
        <v>1103</v>
      </c>
      <c r="C1329" s="303">
        <f t="shared" si="2"/>
        <v>0</v>
      </c>
    </row>
    <row r="1330" hidden="1" customHeight="1" spans="1:3">
      <c r="A1330" s="301">
        <v>2330201</v>
      </c>
      <c r="B1330" s="301" t="s">
        <v>1104</v>
      </c>
      <c r="C1330" s="303"/>
    </row>
    <row r="1331" hidden="1" customHeight="1" spans="1:3">
      <c r="A1331" s="318">
        <v>23303</v>
      </c>
      <c r="B1331" s="319" t="s">
        <v>1105</v>
      </c>
      <c r="C1331" s="303">
        <f t="shared" si="2"/>
        <v>0</v>
      </c>
    </row>
    <row r="1332" hidden="1" customHeight="1" spans="1:3">
      <c r="A1332" s="301">
        <v>2330301</v>
      </c>
      <c r="B1332" s="320" t="s">
        <v>1106</v>
      </c>
      <c r="C1332" s="303"/>
    </row>
  </sheetData>
  <autoFilter xmlns:etc="http://www.wps.cn/officeDocument/2017/etCustomData" ref="A5:G1332" etc:filterBottomFollowUsedRange="0">
    <filterColumn colId="2">
      <filters>
        <filter val="4,100"/>
        <filter val="12,500"/>
        <filter val="1"/>
        <filter val="101"/>
        <filter val="2"/>
        <filter val="102"/>
        <filter val="502"/>
        <filter val="3"/>
        <filter val="103"/>
        <filter val="4"/>
        <filter val="104"/>
        <filter val="504"/>
        <filter val="5"/>
        <filter val="105"/>
        <filter val="905"/>
        <filter val="6"/>
        <filter val="106"/>
        <filter val="7"/>
        <filter val="8"/>
        <filter val="9"/>
        <filter val="111"/>
        <filter val="114"/>
        <filter val="514"/>
        <filter val="1,115"/>
        <filter val="116"/>
        <filter val="916"/>
        <filter val="121"/>
        <filter val="923"/>
        <filter val="2,125"/>
        <filter val="126"/>
        <filter val="526"/>
        <filter val="129"/>
        <filter val="130"/>
        <filter val="530"/>
        <filter val="131"/>
        <filter val="134"/>
        <filter val="1,135"/>
        <filter val="137"/>
        <filter val="2,938"/>
        <filter val="139"/>
        <filter val="140"/>
        <filter val="1,140"/>
        <filter val="142"/>
        <filter val="143"/>
        <filter val="10,144"/>
        <filter val="7,545"/>
        <filter val="146"/>
        <filter val="546"/>
        <filter val="548"/>
        <filter val="149"/>
        <filter val="549"/>
        <filter val="1,949"/>
        <filter val="150"/>
        <filter val="152"/>
        <filter val="956"/>
        <filter val="1,157"/>
        <filter val="1,958"/>
        <filter val="161"/>
        <filter val="563"/>
        <filter val="25,563"/>
        <filter val="164"/>
        <filter val="166"/>
        <filter val="967"/>
        <filter val="46,568"/>
        <filter val="569"/>
        <filter val="8,169"/>
        <filter val="12,570"/>
        <filter val="171"/>
        <filter val="172"/>
        <filter val="173"/>
        <filter val="8,174"/>
        <filter val="108,964"/>
        <filter val="176"/>
        <filter val="1,977"/>
        <filter val="3,977"/>
        <filter val="179"/>
        <filter val="22,580"/>
        <filter val="182"/>
        <filter val="982"/>
        <filter val="583"/>
        <filter val="184"/>
        <filter val="584"/>
        <filter val="984"/>
        <filter val="592"/>
        <filter val="193"/>
        <filter val="2,593"/>
        <filter val="1,996"/>
        <filter val="197"/>
        <filter val="1,998"/>
        <filter val="200"/>
        <filter val="600"/>
        <filter val="1,200"/>
        <filter val="3,200"/>
        <filter val="203"/>
        <filter val="1,204"/>
        <filter val="206"/>
        <filter val="1,607"/>
        <filter val="208"/>
        <filter val="7,610"/>
        <filter val="1,611"/>
        <filter val="3,613"/>
        <filter val="614"/>
        <filter val="215"/>
        <filter val="217"/>
        <filter val="221"/>
        <filter val="15,621"/>
        <filter val="5,622"/>
        <filter val="8,625"/>
        <filter val="110,236"/>
        <filter val="10,229"/>
        <filter val="231"/>
        <filter val="234"/>
        <filter val="634"/>
        <filter val="1,634"/>
        <filter val="4,237"/>
        <filter val="2,638"/>
        <filter val="242"/>
        <filter val="2,645"/>
        <filter val="250"/>
        <filter val="650"/>
        <filter val="6,650"/>
        <filter val="256"/>
        <filter val="267"/>
        <filter val="673"/>
        <filter val="12,674"/>
        <filter val="11,277"/>
        <filter val="279"/>
        <filter val="15,286"/>
        <filter val="687"/>
        <filter val="4,287"/>
        <filter val="688"/>
        <filter val="290"/>
        <filter val="3,690"/>
        <filter val="291"/>
        <filter val="4,693"/>
        <filter val="2,294"/>
        <filter val="695"/>
        <filter val="296"/>
        <filter val="297"/>
        <filter val="7,297"/>
        <filter val="299"/>
        <filter val="6,299"/>
        <filter val="123,290"/>
        <filter val="1,700"/>
        <filter val="302"/>
        <filter val="305"/>
        <filter val="310"/>
        <filter val="1,710"/>
        <filter val="14,311"/>
        <filter val="313"/>
        <filter val="315"/>
        <filter val="715"/>
        <filter val="319"/>
        <filter val="2,319"/>
        <filter val="4,321"/>
        <filter val="322"/>
        <filter val="1,726"/>
        <filter val="329"/>
        <filter val="731"/>
        <filter val="5,732"/>
        <filter val="334"/>
        <filter val="737"/>
        <filter val="34,744"/>
        <filter val="345"/>
        <filter val="348"/>
        <filter val="13,352"/>
        <filter val="1,754"/>
        <filter val="362"/>
        <filter val="11,763"/>
        <filter val="1,364"/>
        <filter val="373"/>
        <filter val="2,377"/>
        <filter val="381"/>
        <filter val="54,782"/>
        <filter val="386"/>
        <filter val="390"/>
        <filter val="394"/>
        <filter val="1,394"/>
        <filter val="396"/>
        <filter val="796"/>
        <filter val="1,796"/>
        <filter val="798"/>
        <filter val="7,799"/>
        <filter val="13,399"/>
        <filter val="400"/>
        <filter val="1,000"/>
        <filter val="23,000"/>
        <filter val="1,405"/>
        <filter val="407"/>
        <filter val="1,807"/>
        <filter val="1,008"/>
        <filter val="10"/>
        <filter val="1,010"/>
        <filter val="11"/>
        <filter val="3,011"/>
        <filter val="5,811"/>
        <filter val="13"/>
        <filter val="14"/>
        <filter val="3,814"/>
        <filter val="4,014"/>
        <filter val="415"/>
        <filter val="16"/>
        <filter val="5,018"/>
        <filter val="19"/>
        <filter val="1,019"/>
        <filter val="20"/>
        <filter val="21"/>
        <filter val="22"/>
        <filter val="23"/>
        <filter val="1,025"/>
        <filter val="19,425"/>
        <filter val="26"/>
        <filter val="826"/>
        <filter val="28"/>
        <filter val="29"/>
        <filter val="1,829"/>
        <filter val="33,429"/>
        <filter val="30"/>
        <filter val="31"/>
        <filter val="831"/>
        <filter val="32"/>
        <filter val="33"/>
        <filter val="1,033"/>
        <filter val="1,034"/>
        <filter val="35"/>
        <filter val="36"/>
        <filter val="1,436"/>
        <filter val="38"/>
        <filter val="40"/>
        <filter val="440"/>
        <filter val="41"/>
        <filter val="441"/>
        <filter val="42"/>
        <filter val="6,042"/>
        <filter val="43"/>
        <filter val="444"/>
        <filter val="45"/>
        <filter val="445"/>
        <filter val="46"/>
        <filter val="446"/>
        <filter val="49"/>
        <filter val="450"/>
        <filter val="1,850"/>
        <filter val="2,050"/>
        <filter val="6,050"/>
        <filter val="51"/>
        <filter val="451"/>
        <filter val="6,458"/>
        <filter val="3,859"/>
        <filter val="60"/>
        <filter val="2,060"/>
        <filter val="61"/>
        <filter val="863"/>
        <filter val="1,464"/>
        <filter val="65"/>
        <filter val="5,066"/>
        <filter val="68"/>
        <filter val="70"/>
        <filter val="39,070"/>
        <filter val="871"/>
        <filter val="472"/>
        <filter val="73"/>
        <filter val="873"/>
        <filter val="4,473"/>
        <filter val="74"/>
        <filter val="75"/>
        <filter val="1,477"/>
        <filter val="1,878"/>
        <filter val="80"/>
        <filter val="81"/>
        <filter val="83"/>
        <filter val="483"/>
        <filter val="1,083"/>
        <filter val="62,083"/>
        <filter val="84"/>
        <filter val="85"/>
        <filter val="486"/>
        <filter val="87"/>
        <filter val="1,087"/>
        <filter val="888"/>
        <filter val="3,488"/>
        <filter val="4,488"/>
        <filter val="89"/>
        <filter val="1,090"/>
        <filter val="893"/>
        <filter val="2,493"/>
        <filter val="894"/>
        <filter val="95"/>
        <filter val="4,895"/>
        <filter val="97"/>
        <filter val="498"/>
        <filter val="3,499"/>
      </filters>
    </filterColumn>
    <extLst/>
  </autoFilter>
  <mergeCells count="2">
    <mergeCell ref="A2:C2"/>
    <mergeCell ref="A3:C3"/>
  </mergeCells>
  <dataValidations count="1">
    <dataValidation type="decimal" operator="between" allowBlank="1" showInputMessage="1" showErrorMessage="1" sqref="C6:C1332">
      <formula1>-99999999999999</formula1>
      <formula2>99999999999999</formula2>
    </dataValidation>
  </dataValidations>
  <pageMargins left="1.18110236220472" right="0.78740157480315" top="0.748031496062992" bottom="0.748031496062992" header="0.31496062992126" footer="0.31496062992126"/>
  <pageSetup paperSize="9" orientation="portrait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74"/>
  <sheetViews>
    <sheetView showZeros="0" workbookViewId="0">
      <selection activeCell="B18" sqref="B18"/>
    </sheetView>
  </sheetViews>
  <sheetFormatPr defaultColWidth="14.625" defaultRowHeight="15.6" customHeight="1" outlineLevelCol="2"/>
  <cols>
    <col min="1" max="1" width="14.5" style="291" customWidth="1"/>
    <col min="2" max="2" width="39.125" style="291" customWidth="1"/>
    <col min="3" max="3" width="23.5" style="292" customWidth="1"/>
    <col min="4" max="243" width="12.125" style="291" customWidth="1"/>
    <col min="244" max="244" width="8.75" style="291" customWidth="1"/>
    <col min="245" max="245" width="35.375" style="291" customWidth="1"/>
    <col min="246" max="246" width="15.25" style="291" customWidth="1"/>
    <col min="247" max="16384" width="14.625" style="291"/>
  </cols>
  <sheetData>
    <row r="1" ht="32.25" customHeight="1" spans="1:1">
      <c r="A1" s="293" t="s">
        <v>1107</v>
      </c>
    </row>
    <row r="2" ht="51" customHeight="1" spans="1:3">
      <c r="A2" s="294" t="s">
        <v>1108</v>
      </c>
      <c r="B2" s="294"/>
      <c r="C2" s="294"/>
    </row>
    <row r="3" ht="16.9" customHeight="1" spans="1:3">
      <c r="A3" s="295"/>
      <c r="B3" s="295"/>
      <c r="C3" s="296" t="s">
        <v>2</v>
      </c>
    </row>
    <row r="4" s="290" customFormat="1" ht="17.25" customHeight="1" spans="1:3">
      <c r="A4" s="297" t="s">
        <v>88</v>
      </c>
      <c r="B4" s="297" t="s">
        <v>89</v>
      </c>
      <c r="C4" s="298" t="s">
        <v>1109</v>
      </c>
    </row>
    <row r="5" s="290" customFormat="1" ht="12.75" customHeight="1" spans="1:3">
      <c r="A5" s="297"/>
      <c r="B5" s="297"/>
      <c r="C5" s="298"/>
    </row>
    <row r="6" ht="17.25" customHeight="1" spans="1:3">
      <c r="A6" s="299"/>
      <c r="B6" s="297" t="s">
        <v>91</v>
      </c>
      <c r="C6" s="300">
        <f>C7+C12+C23+C31+C38+C42+C45+C49+C54+C60+C64+C69</f>
        <v>188246</v>
      </c>
    </row>
    <row r="7" ht="16.9" customHeight="1" spans="1:3">
      <c r="A7" s="301">
        <v>501</v>
      </c>
      <c r="B7" s="302" t="s">
        <v>1110</v>
      </c>
      <c r="C7" s="303">
        <f>SUM(C8:C11)</f>
        <v>61938</v>
      </c>
    </row>
    <row r="8" ht="16.9" customHeight="1" spans="1:3">
      <c r="A8" s="301">
        <v>50101</v>
      </c>
      <c r="B8" s="301" t="s">
        <v>1111</v>
      </c>
      <c r="C8" s="303">
        <v>42402</v>
      </c>
    </row>
    <row r="9" ht="16.9" customHeight="1" spans="1:3">
      <c r="A9" s="301">
        <v>50102</v>
      </c>
      <c r="B9" s="301" t="s">
        <v>1112</v>
      </c>
      <c r="C9" s="303">
        <v>13753</v>
      </c>
    </row>
    <row r="10" ht="16.9" customHeight="1" spans="1:3">
      <c r="A10" s="301">
        <v>50103</v>
      </c>
      <c r="B10" s="301" t="s">
        <v>1113</v>
      </c>
      <c r="C10" s="303">
        <v>5207</v>
      </c>
    </row>
    <row r="11" ht="16.9" customHeight="1" spans="1:3">
      <c r="A11" s="301">
        <v>50199</v>
      </c>
      <c r="B11" s="301" t="s">
        <v>1114</v>
      </c>
      <c r="C11" s="303">
        <v>576</v>
      </c>
    </row>
    <row r="12" ht="16.9" customHeight="1" spans="1:3">
      <c r="A12" s="301">
        <v>502</v>
      </c>
      <c r="B12" s="302" t="s">
        <v>1115</v>
      </c>
      <c r="C12" s="303">
        <f>SUM(C13:C22)</f>
        <v>4214</v>
      </c>
    </row>
    <row r="13" ht="16.9" customHeight="1" spans="1:3">
      <c r="A13" s="301">
        <v>50201</v>
      </c>
      <c r="B13" s="301" t="s">
        <v>1116</v>
      </c>
      <c r="C13" s="303">
        <v>3811</v>
      </c>
    </row>
    <row r="14" ht="16.9" customHeight="1" spans="1:3">
      <c r="A14" s="301">
        <v>50202</v>
      </c>
      <c r="B14" s="301" t="s">
        <v>1117</v>
      </c>
      <c r="C14" s="303">
        <v>1</v>
      </c>
    </row>
    <row r="15" ht="16.9" customHeight="1" spans="1:3">
      <c r="A15" s="301">
        <v>50203</v>
      </c>
      <c r="B15" s="301" t="s">
        <v>1118</v>
      </c>
      <c r="C15" s="303">
        <v>18</v>
      </c>
    </row>
    <row r="16" ht="16.9" hidden="1" customHeight="1" spans="1:3">
      <c r="A16" s="301">
        <v>50204</v>
      </c>
      <c r="B16" s="301" t="s">
        <v>1119</v>
      </c>
      <c r="C16" s="303"/>
    </row>
    <row r="17" ht="16.9" customHeight="1" spans="1:3">
      <c r="A17" s="301">
        <v>50205</v>
      </c>
      <c r="B17" s="301" t="s">
        <v>1120</v>
      </c>
      <c r="C17" s="303">
        <v>37</v>
      </c>
    </row>
    <row r="18" ht="16.9" customHeight="1" spans="1:3">
      <c r="A18" s="301">
        <v>50206</v>
      </c>
      <c r="B18" s="301" t="s">
        <v>1121</v>
      </c>
      <c r="C18" s="303">
        <v>7</v>
      </c>
    </row>
    <row r="19" ht="16.9" hidden="1" customHeight="1" spans="1:3">
      <c r="A19" s="301">
        <v>50207</v>
      </c>
      <c r="B19" s="301" t="s">
        <v>1122</v>
      </c>
      <c r="C19" s="303"/>
    </row>
    <row r="20" ht="16.9" customHeight="1" spans="1:3">
      <c r="A20" s="301">
        <v>50208</v>
      </c>
      <c r="B20" s="301" t="s">
        <v>1123</v>
      </c>
      <c r="C20" s="303">
        <v>159</v>
      </c>
    </row>
    <row r="21" ht="16.9" customHeight="1" spans="1:3">
      <c r="A21" s="301">
        <v>50209</v>
      </c>
      <c r="B21" s="301" t="s">
        <v>1124</v>
      </c>
      <c r="C21" s="303">
        <v>63</v>
      </c>
    </row>
    <row r="22" ht="16.9" customHeight="1" spans="1:3">
      <c r="A22" s="301">
        <v>50299</v>
      </c>
      <c r="B22" s="301" t="s">
        <v>1125</v>
      </c>
      <c r="C22" s="303">
        <v>118</v>
      </c>
    </row>
    <row r="23" ht="16.9" customHeight="1" spans="1:3">
      <c r="A23" s="301">
        <v>503</v>
      </c>
      <c r="B23" s="302" t="s">
        <v>1126</v>
      </c>
      <c r="C23" s="303">
        <f>SUM(C24:C30)</f>
        <v>18</v>
      </c>
    </row>
    <row r="24" ht="16.9" hidden="1" customHeight="1" spans="1:3">
      <c r="A24" s="301">
        <v>50301</v>
      </c>
      <c r="B24" s="301" t="s">
        <v>1127</v>
      </c>
      <c r="C24" s="303"/>
    </row>
    <row r="25" ht="16.9" hidden="1" customHeight="1" spans="1:3">
      <c r="A25" s="301">
        <v>50302</v>
      </c>
      <c r="B25" s="301" t="s">
        <v>1128</v>
      </c>
      <c r="C25" s="303"/>
    </row>
    <row r="26" ht="16.9" hidden="1" customHeight="1" spans="1:3">
      <c r="A26" s="301">
        <v>50303</v>
      </c>
      <c r="B26" s="301" t="s">
        <v>1129</v>
      </c>
      <c r="C26" s="303"/>
    </row>
    <row r="27" ht="17.25" hidden="1" customHeight="1" spans="1:3">
      <c r="A27" s="301">
        <v>50305</v>
      </c>
      <c r="B27" s="301" t="s">
        <v>1130</v>
      </c>
      <c r="C27" s="303"/>
    </row>
    <row r="28" ht="16.9" customHeight="1" spans="1:3">
      <c r="A28" s="301">
        <v>50306</v>
      </c>
      <c r="B28" s="301" t="s">
        <v>1131</v>
      </c>
      <c r="C28" s="303">
        <v>18</v>
      </c>
    </row>
    <row r="29" ht="16.9" hidden="1" customHeight="1" spans="1:3">
      <c r="A29" s="301">
        <v>50307</v>
      </c>
      <c r="B29" s="301" t="s">
        <v>1132</v>
      </c>
      <c r="C29" s="303"/>
    </row>
    <row r="30" ht="16.9" hidden="1" customHeight="1" spans="1:3">
      <c r="A30" s="301">
        <v>50399</v>
      </c>
      <c r="B30" s="301" t="s">
        <v>1133</v>
      </c>
      <c r="C30" s="303"/>
    </row>
    <row r="31" ht="16.9" hidden="1" customHeight="1" spans="1:3">
      <c r="A31" s="301">
        <v>504</v>
      </c>
      <c r="B31" s="302" t="s">
        <v>1134</v>
      </c>
      <c r="C31" s="303">
        <f>SUM(C32:C37)</f>
        <v>0</v>
      </c>
    </row>
    <row r="32" ht="16.9" hidden="1" customHeight="1" spans="1:3">
      <c r="A32" s="301">
        <v>50401</v>
      </c>
      <c r="B32" s="301" t="s">
        <v>1127</v>
      </c>
      <c r="C32" s="303"/>
    </row>
    <row r="33" ht="16.9" hidden="1" customHeight="1" spans="1:3">
      <c r="A33" s="301">
        <v>50402</v>
      </c>
      <c r="B33" s="301" t="s">
        <v>1128</v>
      </c>
      <c r="C33" s="303"/>
    </row>
    <row r="34" ht="16.9" hidden="1" customHeight="1" spans="1:3">
      <c r="A34" s="301">
        <v>50403</v>
      </c>
      <c r="B34" s="301" t="s">
        <v>1129</v>
      </c>
      <c r="C34" s="303"/>
    </row>
    <row r="35" ht="16.9" hidden="1" customHeight="1" spans="1:3">
      <c r="A35" s="301">
        <v>50404</v>
      </c>
      <c r="B35" s="301" t="s">
        <v>1131</v>
      </c>
      <c r="C35" s="303"/>
    </row>
    <row r="36" ht="16.9" hidden="1" customHeight="1" spans="1:3">
      <c r="A36" s="301">
        <v>50405</v>
      </c>
      <c r="B36" s="301" t="s">
        <v>1132</v>
      </c>
      <c r="C36" s="303"/>
    </row>
    <row r="37" ht="17.25" hidden="1" customHeight="1" spans="1:3">
      <c r="A37" s="301">
        <v>50499</v>
      </c>
      <c r="B37" s="301" t="s">
        <v>1133</v>
      </c>
      <c r="C37" s="303"/>
    </row>
    <row r="38" ht="16.9" customHeight="1" spans="1:3">
      <c r="A38" s="301">
        <v>505</v>
      </c>
      <c r="B38" s="302" t="s">
        <v>1135</v>
      </c>
      <c r="C38" s="303">
        <f>SUM(C39:C41)</f>
        <v>105501</v>
      </c>
    </row>
    <row r="39" ht="16.9" customHeight="1" spans="1:3">
      <c r="A39" s="301">
        <v>50501</v>
      </c>
      <c r="B39" s="301" t="s">
        <v>1136</v>
      </c>
      <c r="C39" s="303">
        <v>103394</v>
      </c>
    </row>
    <row r="40" ht="16.9" customHeight="1" spans="1:3">
      <c r="A40" s="301">
        <v>50502</v>
      </c>
      <c r="B40" s="301" t="s">
        <v>1137</v>
      </c>
      <c r="C40" s="303">
        <v>2107</v>
      </c>
    </row>
    <row r="41" ht="16.9" hidden="1" customHeight="1" spans="1:3">
      <c r="A41" s="301">
        <v>50599</v>
      </c>
      <c r="B41" s="301" t="s">
        <v>1138</v>
      </c>
      <c r="C41" s="303"/>
    </row>
    <row r="42" ht="16.9" hidden="1" customHeight="1" spans="1:3">
      <c r="A42" s="301">
        <v>506</v>
      </c>
      <c r="B42" s="302" t="s">
        <v>1139</v>
      </c>
      <c r="C42" s="303">
        <f>SUM(C43:C44)</f>
        <v>0</v>
      </c>
    </row>
    <row r="43" ht="16.9" hidden="1" customHeight="1" spans="1:3">
      <c r="A43" s="301">
        <v>50601</v>
      </c>
      <c r="B43" s="301" t="s">
        <v>1140</v>
      </c>
      <c r="C43" s="303"/>
    </row>
    <row r="44" ht="16.9" hidden="1" customHeight="1" spans="1:3">
      <c r="A44" s="301">
        <v>50602</v>
      </c>
      <c r="B44" s="301" t="s">
        <v>1141</v>
      </c>
      <c r="C44" s="303"/>
    </row>
    <row r="45" ht="16.9" hidden="1" customHeight="1" spans="1:3">
      <c r="A45" s="301">
        <v>507</v>
      </c>
      <c r="B45" s="302" t="s">
        <v>1142</v>
      </c>
      <c r="C45" s="303">
        <f>SUM(C46:C48)</f>
        <v>0</v>
      </c>
    </row>
    <row r="46" ht="16.9" hidden="1" customHeight="1" spans="1:3">
      <c r="A46" s="301">
        <v>50701</v>
      </c>
      <c r="B46" s="301" t="s">
        <v>1143</v>
      </c>
      <c r="C46" s="303"/>
    </row>
    <row r="47" ht="16.9" hidden="1" customHeight="1" spans="1:3">
      <c r="A47" s="301">
        <v>50702</v>
      </c>
      <c r="B47" s="301" t="s">
        <v>1144</v>
      </c>
      <c r="C47" s="303"/>
    </row>
    <row r="48" ht="16.9" hidden="1" customHeight="1" spans="1:3">
      <c r="A48" s="301">
        <v>50799</v>
      </c>
      <c r="B48" s="301" t="s">
        <v>1145</v>
      </c>
      <c r="C48" s="303"/>
    </row>
    <row r="49" ht="16.9" hidden="1" customHeight="1" spans="1:3">
      <c r="A49" s="301">
        <v>508</v>
      </c>
      <c r="B49" s="302" t="s">
        <v>1146</v>
      </c>
      <c r="C49" s="303">
        <f>SUM(C50:C53)</f>
        <v>0</v>
      </c>
    </row>
    <row r="50" ht="16.9" hidden="1" customHeight="1" spans="1:3">
      <c r="A50" s="301">
        <v>50803</v>
      </c>
      <c r="B50" s="301" t="s">
        <v>1147</v>
      </c>
      <c r="C50" s="303"/>
    </row>
    <row r="51" ht="17.25" hidden="1" customHeight="1" spans="1:3">
      <c r="A51" s="301">
        <v>50804</v>
      </c>
      <c r="B51" s="301" t="s">
        <v>1148</v>
      </c>
      <c r="C51" s="303"/>
    </row>
    <row r="52" ht="16.9" hidden="1" customHeight="1" spans="1:3">
      <c r="A52" s="301">
        <v>50805</v>
      </c>
      <c r="B52" s="301" t="s">
        <v>1149</v>
      </c>
      <c r="C52" s="303"/>
    </row>
    <row r="53" ht="16.9" hidden="1" customHeight="1" spans="1:3">
      <c r="A53" s="301">
        <v>50899</v>
      </c>
      <c r="B53" s="301" t="s">
        <v>1150</v>
      </c>
      <c r="C53" s="303"/>
    </row>
    <row r="54" ht="16.9" customHeight="1" spans="1:3">
      <c r="A54" s="301">
        <v>509</v>
      </c>
      <c r="B54" s="302" t="s">
        <v>1151</v>
      </c>
      <c r="C54" s="303">
        <f>SUM(C55:C59)</f>
        <v>16575</v>
      </c>
    </row>
    <row r="55" ht="16.9" customHeight="1" spans="1:3">
      <c r="A55" s="301">
        <v>50901</v>
      </c>
      <c r="B55" s="301" t="s">
        <v>1152</v>
      </c>
      <c r="C55" s="303">
        <v>2381</v>
      </c>
    </row>
    <row r="56" ht="16.9" hidden="1" customHeight="1" spans="1:3">
      <c r="A56" s="301">
        <v>50902</v>
      </c>
      <c r="B56" s="301" t="s">
        <v>1153</v>
      </c>
      <c r="C56" s="303"/>
    </row>
    <row r="57" ht="16.9" hidden="1" customHeight="1" spans="1:3">
      <c r="A57" s="301">
        <v>50903</v>
      </c>
      <c r="B57" s="301" t="s">
        <v>1154</v>
      </c>
      <c r="C57" s="303"/>
    </row>
    <row r="58" ht="16.9" customHeight="1" spans="1:3">
      <c r="A58" s="301">
        <v>50905</v>
      </c>
      <c r="B58" s="301" t="s">
        <v>1155</v>
      </c>
      <c r="C58" s="303">
        <v>13996</v>
      </c>
    </row>
    <row r="59" ht="16.9" customHeight="1" spans="1:3">
      <c r="A59" s="301">
        <v>50999</v>
      </c>
      <c r="B59" s="301" t="s">
        <v>1156</v>
      </c>
      <c r="C59" s="303">
        <v>198</v>
      </c>
    </row>
    <row r="60" ht="16.9" hidden="1" customHeight="1" spans="1:3">
      <c r="A60" s="301">
        <v>510</v>
      </c>
      <c r="B60" s="302" t="s">
        <v>1157</v>
      </c>
      <c r="C60" s="303">
        <f>SUM(C61:C63)</f>
        <v>0</v>
      </c>
    </row>
    <row r="61" ht="16.9" hidden="1" customHeight="1" spans="1:3">
      <c r="A61" s="301">
        <v>51002</v>
      </c>
      <c r="B61" s="301" t="s">
        <v>1158</v>
      </c>
      <c r="C61" s="303"/>
    </row>
    <row r="62" ht="16.9" hidden="1" customHeight="1" spans="1:3">
      <c r="A62" s="301">
        <v>51003</v>
      </c>
      <c r="B62" s="301" t="s">
        <v>486</v>
      </c>
      <c r="C62" s="303"/>
    </row>
    <row r="63" ht="16.9" hidden="1" customHeight="1" spans="1:3">
      <c r="A63" s="301">
        <v>51004</v>
      </c>
      <c r="B63" s="301" t="s">
        <v>1159</v>
      </c>
      <c r="C63" s="303"/>
    </row>
    <row r="64" ht="16.9" hidden="1" customHeight="1" spans="1:3">
      <c r="A64" s="301">
        <v>511</v>
      </c>
      <c r="B64" s="302" t="s">
        <v>1160</v>
      </c>
      <c r="C64" s="303">
        <f>SUM(C65:C68)</f>
        <v>0</v>
      </c>
    </row>
    <row r="65" ht="16.9" hidden="1" customHeight="1" spans="1:3">
      <c r="A65" s="301">
        <v>51101</v>
      </c>
      <c r="B65" s="301" t="s">
        <v>1161</v>
      </c>
      <c r="C65" s="303"/>
    </row>
    <row r="66" ht="16.9" hidden="1" customHeight="1" spans="1:3">
      <c r="A66" s="301">
        <v>51102</v>
      </c>
      <c r="B66" s="301" t="s">
        <v>1162</v>
      </c>
      <c r="C66" s="303"/>
    </row>
    <row r="67" ht="17.25" hidden="1" customHeight="1" spans="1:3">
      <c r="A67" s="301">
        <v>51103</v>
      </c>
      <c r="B67" s="301" t="s">
        <v>1163</v>
      </c>
      <c r="C67" s="303"/>
    </row>
    <row r="68" ht="16.9" hidden="1" customHeight="1" spans="1:3">
      <c r="A68" s="301">
        <v>51104</v>
      </c>
      <c r="B68" s="301" t="s">
        <v>1164</v>
      </c>
      <c r="C68" s="303"/>
    </row>
    <row r="69" ht="16.9" hidden="1" customHeight="1" spans="1:3">
      <c r="A69" s="301">
        <v>599</v>
      </c>
      <c r="B69" s="302" t="s">
        <v>1165</v>
      </c>
      <c r="C69" s="303">
        <f>SUM(C70:C74)</f>
        <v>0</v>
      </c>
    </row>
    <row r="70" ht="16.9" hidden="1" customHeight="1" spans="1:3">
      <c r="A70" s="301">
        <v>59907</v>
      </c>
      <c r="B70" s="301" t="s">
        <v>1166</v>
      </c>
      <c r="C70" s="303"/>
    </row>
    <row r="71" hidden="1" customHeight="1" spans="1:3">
      <c r="A71" s="301">
        <v>59908</v>
      </c>
      <c r="B71" s="301" t="s">
        <v>1167</v>
      </c>
      <c r="C71" s="303"/>
    </row>
    <row r="72" hidden="1" customHeight="1" spans="1:3">
      <c r="A72" s="301">
        <v>59909</v>
      </c>
      <c r="B72" s="301" t="s">
        <v>1168</v>
      </c>
      <c r="C72" s="303"/>
    </row>
    <row r="73" hidden="1" customHeight="1" spans="1:3">
      <c r="A73" s="301">
        <v>59910</v>
      </c>
      <c r="B73" s="301" t="s">
        <v>1169</v>
      </c>
      <c r="C73" s="303"/>
    </row>
    <row r="74" hidden="1" customHeight="1" spans="1:3">
      <c r="A74" s="301">
        <v>59999</v>
      </c>
      <c r="B74" s="301" t="s">
        <v>948</v>
      </c>
      <c r="C74" s="303"/>
    </row>
  </sheetData>
  <autoFilter xmlns:etc="http://www.wps.cn/officeDocument/2017/etCustomData" ref="A6:C74" etc:filterBottomFollowUsedRange="0">
    <filterColumn colId="2">
      <filters>
        <filter val="3,811"/>
        <filter val="105,501"/>
        <filter val="13,753"/>
        <filter val="4,214"/>
        <filter val="13,996"/>
        <filter val="18"/>
        <filter val="118"/>
        <filter val="198"/>
        <filter val="159"/>
        <filter val="63"/>
        <filter val="16,575"/>
        <filter val="576"/>
        <filter val="37"/>
        <filter val="61,938"/>
        <filter val="1"/>
        <filter val="2,381"/>
        <filter val="42,402"/>
        <filter val="103,394"/>
        <filter val="7"/>
        <filter val="2,107"/>
        <filter val="5,207"/>
      </filters>
    </filterColumn>
    <extLst/>
  </autoFilter>
  <mergeCells count="4">
    <mergeCell ref="A2:C2"/>
    <mergeCell ref="A4:A5"/>
    <mergeCell ref="B4:B5"/>
    <mergeCell ref="C4:C5"/>
  </mergeCells>
  <dataValidations count="1">
    <dataValidation type="decimal" operator="between" allowBlank="1" showInputMessage="1" showErrorMessage="1" sqref="C6:C74">
      <formula1>-99999999999999</formula1>
      <formula2>99999999999999</formula2>
    </dataValidation>
  </dataValidation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A12" sqref="A12"/>
    </sheetView>
  </sheetViews>
  <sheetFormatPr defaultColWidth="8.75" defaultRowHeight="14.25" outlineLevelCol="2"/>
  <cols>
    <col min="1" max="1" width="45.5" style="27" customWidth="1"/>
    <col min="2" max="2" width="11.625" style="27" customWidth="1"/>
    <col min="3" max="3" width="17.875" style="27" customWidth="1"/>
    <col min="4" max="5" width="8.75" style="27"/>
    <col min="6" max="6" width="8.75" style="27" hidden="1" customWidth="1"/>
    <col min="7" max="255" width="8.75" style="27"/>
    <col min="256" max="256" width="45.5" style="27" customWidth="1"/>
    <col min="257" max="257" width="7.5" style="27" customWidth="1"/>
    <col min="258" max="511" width="8.75" style="27"/>
    <col min="512" max="512" width="45.5" style="27" customWidth="1"/>
    <col min="513" max="513" width="7.5" style="27" customWidth="1"/>
    <col min="514" max="767" width="8.75" style="27"/>
    <col min="768" max="768" width="45.5" style="27" customWidth="1"/>
    <col min="769" max="769" width="7.5" style="27" customWidth="1"/>
    <col min="770" max="1023" width="8.75" style="27"/>
    <col min="1024" max="1024" width="45.5" style="27" customWidth="1"/>
    <col min="1025" max="1025" width="7.5" style="27" customWidth="1"/>
    <col min="1026" max="1279" width="8.75" style="27"/>
    <col min="1280" max="1280" width="45.5" style="27" customWidth="1"/>
    <col min="1281" max="1281" width="7.5" style="27" customWidth="1"/>
    <col min="1282" max="1535" width="8.75" style="27"/>
    <col min="1536" max="1536" width="45.5" style="27" customWidth="1"/>
    <col min="1537" max="1537" width="7.5" style="27" customWidth="1"/>
    <col min="1538" max="1791" width="8.75" style="27"/>
    <col min="1792" max="1792" width="45.5" style="27" customWidth="1"/>
    <col min="1793" max="1793" width="7.5" style="27" customWidth="1"/>
    <col min="1794" max="2047" width="8.75" style="27"/>
    <col min="2048" max="2048" width="45.5" style="27" customWidth="1"/>
    <col min="2049" max="2049" width="7.5" style="27" customWidth="1"/>
    <col min="2050" max="2303" width="8.75" style="27"/>
    <col min="2304" max="2304" width="45.5" style="27" customWidth="1"/>
    <col min="2305" max="2305" width="7.5" style="27" customWidth="1"/>
    <col min="2306" max="2559" width="8.75" style="27"/>
    <col min="2560" max="2560" width="45.5" style="27" customWidth="1"/>
    <col min="2561" max="2561" width="7.5" style="27" customWidth="1"/>
    <col min="2562" max="2815" width="8.75" style="27"/>
    <col min="2816" max="2816" width="45.5" style="27" customWidth="1"/>
    <col min="2817" max="2817" width="7.5" style="27" customWidth="1"/>
    <col min="2818" max="3071" width="8.75" style="27"/>
    <col min="3072" max="3072" width="45.5" style="27" customWidth="1"/>
    <col min="3073" max="3073" width="7.5" style="27" customWidth="1"/>
    <col min="3074" max="3327" width="8.75" style="27"/>
    <col min="3328" max="3328" width="45.5" style="27" customWidth="1"/>
    <col min="3329" max="3329" width="7.5" style="27" customWidth="1"/>
    <col min="3330" max="3583" width="8.75" style="27"/>
    <col min="3584" max="3584" width="45.5" style="27" customWidth="1"/>
    <col min="3585" max="3585" width="7.5" style="27" customWidth="1"/>
    <col min="3586" max="3839" width="8.75" style="27"/>
    <col min="3840" max="3840" width="45.5" style="27" customWidth="1"/>
    <col min="3841" max="3841" width="7.5" style="27" customWidth="1"/>
    <col min="3842" max="4095" width="8.75" style="27"/>
    <col min="4096" max="4096" width="45.5" style="27" customWidth="1"/>
    <col min="4097" max="4097" width="7.5" style="27" customWidth="1"/>
    <col min="4098" max="4351" width="8.75" style="27"/>
    <col min="4352" max="4352" width="45.5" style="27" customWidth="1"/>
    <col min="4353" max="4353" width="7.5" style="27" customWidth="1"/>
    <col min="4354" max="4607" width="8.75" style="27"/>
    <col min="4608" max="4608" width="45.5" style="27" customWidth="1"/>
    <col min="4609" max="4609" width="7.5" style="27" customWidth="1"/>
    <col min="4610" max="4863" width="8.75" style="27"/>
    <col min="4864" max="4864" width="45.5" style="27" customWidth="1"/>
    <col min="4865" max="4865" width="7.5" style="27" customWidth="1"/>
    <col min="4866" max="5119" width="8.75" style="27"/>
    <col min="5120" max="5120" width="45.5" style="27" customWidth="1"/>
    <col min="5121" max="5121" width="7.5" style="27" customWidth="1"/>
    <col min="5122" max="5375" width="8.75" style="27"/>
    <col min="5376" max="5376" width="45.5" style="27" customWidth="1"/>
    <col min="5377" max="5377" width="7.5" style="27" customWidth="1"/>
    <col min="5378" max="5631" width="8.75" style="27"/>
    <col min="5632" max="5632" width="45.5" style="27" customWidth="1"/>
    <col min="5633" max="5633" width="7.5" style="27" customWidth="1"/>
    <col min="5634" max="5887" width="8.75" style="27"/>
    <col min="5888" max="5888" width="45.5" style="27" customWidth="1"/>
    <col min="5889" max="5889" width="7.5" style="27" customWidth="1"/>
    <col min="5890" max="6143" width="8.75" style="27"/>
    <col min="6144" max="6144" width="45.5" style="27" customWidth="1"/>
    <col min="6145" max="6145" width="7.5" style="27" customWidth="1"/>
    <col min="6146" max="6399" width="8.75" style="27"/>
    <col min="6400" max="6400" width="45.5" style="27" customWidth="1"/>
    <col min="6401" max="6401" width="7.5" style="27" customWidth="1"/>
    <col min="6402" max="6655" width="8.75" style="27"/>
    <col min="6656" max="6656" width="45.5" style="27" customWidth="1"/>
    <col min="6657" max="6657" width="7.5" style="27" customWidth="1"/>
    <col min="6658" max="6911" width="8.75" style="27"/>
    <col min="6912" max="6912" width="45.5" style="27" customWidth="1"/>
    <col min="6913" max="6913" width="7.5" style="27" customWidth="1"/>
    <col min="6914" max="7167" width="8.75" style="27"/>
    <col min="7168" max="7168" width="45.5" style="27" customWidth="1"/>
    <col min="7169" max="7169" width="7.5" style="27" customWidth="1"/>
    <col min="7170" max="7423" width="8.75" style="27"/>
    <col min="7424" max="7424" width="45.5" style="27" customWidth="1"/>
    <col min="7425" max="7425" width="7.5" style="27" customWidth="1"/>
    <col min="7426" max="7679" width="8.75" style="27"/>
    <col min="7680" max="7680" width="45.5" style="27" customWidth="1"/>
    <col min="7681" max="7681" width="7.5" style="27" customWidth="1"/>
    <col min="7682" max="7935" width="8.75" style="27"/>
    <col min="7936" max="7936" width="45.5" style="27" customWidth="1"/>
    <col min="7937" max="7937" width="7.5" style="27" customWidth="1"/>
    <col min="7938" max="8191" width="8.75" style="27"/>
    <col min="8192" max="8192" width="45.5" style="27" customWidth="1"/>
    <col min="8193" max="8193" width="7.5" style="27" customWidth="1"/>
    <col min="8194" max="8447" width="8.75" style="27"/>
    <col min="8448" max="8448" width="45.5" style="27" customWidth="1"/>
    <col min="8449" max="8449" width="7.5" style="27" customWidth="1"/>
    <col min="8450" max="8703" width="8.75" style="27"/>
    <col min="8704" max="8704" width="45.5" style="27" customWidth="1"/>
    <col min="8705" max="8705" width="7.5" style="27" customWidth="1"/>
    <col min="8706" max="8959" width="8.75" style="27"/>
    <col min="8960" max="8960" width="45.5" style="27" customWidth="1"/>
    <col min="8961" max="8961" width="7.5" style="27" customWidth="1"/>
    <col min="8962" max="9215" width="8.75" style="27"/>
    <col min="9216" max="9216" width="45.5" style="27" customWidth="1"/>
    <col min="9217" max="9217" width="7.5" style="27" customWidth="1"/>
    <col min="9218" max="9471" width="8.75" style="27"/>
    <col min="9472" max="9472" width="45.5" style="27" customWidth="1"/>
    <col min="9473" max="9473" width="7.5" style="27" customWidth="1"/>
    <col min="9474" max="9727" width="8.75" style="27"/>
    <col min="9728" max="9728" width="45.5" style="27" customWidth="1"/>
    <col min="9729" max="9729" width="7.5" style="27" customWidth="1"/>
    <col min="9730" max="9983" width="8.75" style="27"/>
    <col min="9984" max="9984" width="45.5" style="27" customWidth="1"/>
    <col min="9985" max="9985" width="7.5" style="27" customWidth="1"/>
    <col min="9986" max="10239" width="8.75" style="27"/>
    <col min="10240" max="10240" width="45.5" style="27" customWidth="1"/>
    <col min="10241" max="10241" width="7.5" style="27" customWidth="1"/>
    <col min="10242" max="10495" width="8.75" style="27"/>
    <col min="10496" max="10496" width="45.5" style="27" customWidth="1"/>
    <col min="10497" max="10497" width="7.5" style="27" customWidth="1"/>
    <col min="10498" max="10751" width="8.75" style="27"/>
    <col min="10752" max="10752" width="45.5" style="27" customWidth="1"/>
    <col min="10753" max="10753" width="7.5" style="27" customWidth="1"/>
    <col min="10754" max="11007" width="8.75" style="27"/>
    <col min="11008" max="11008" width="45.5" style="27" customWidth="1"/>
    <col min="11009" max="11009" width="7.5" style="27" customWidth="1"/>
    <col min="11010" max="11263" width="8.75" style="27"/>
    <col min="11264" max="11264" width="45.5" style="27" customWidth="1"/>
    <col min="11265" max="11265" width="7.5" style="27" customWidth="1"/>
    <col min="11266" max="11519" width="8.75" style="27"/>
    <col min="11520" max="11520" width="45.5" style="27" customWidth="1"/>
    <col min="11521" max="11521" width="7.5" style="27" customWidth="1"/>
    <col min="11522" max="11775" width="8.75" style="27"/>
    <col min="11776" max="11776" width="45.5" style="27" customWidth="1"/>
    <col min="11777" max="11777" width="7.5" style="27" customWidth="1"/>
    <col min="11778" max="12031" width="8.75" style="27"/>
    <col min="12032" max="12032" width="45.5" style="27" customWidth="1"/>
    <col min="12033" max="12033" width="7.5" style="27" customWidth="1"/>
    <col min="12034" max="12287" width="8.75" style="27"/>
    <col min="12288" max="12288" width="45.5" style="27" customWidth="1"/>
    <col min="12289" max="12289" width="7.5" style="27" customWidth="1"/>
    <col min="12290" max="12543" width="8.75" style="27"/>
    <col min="12544" max="12544" width="45.5" style="27" customWidth="1"/>
    <col min="12545" max="12545" width="7.5" style="27" customWidth="1"/>
    <col min="12546" max="12799" width="8.75" style="27"/>
    <col min="12800" max="12800" width="45.5" style="27" customWidth="1"/>
    <col min="12801" max="12801" width="7.5" style="27" customWidth="1"/>
    <col min="12802" max="13055" width="8.75" style="27"/>
    <col min="13056" max="13056" width="45.5" style="27" customWidth="1"/>
    <col min="13057" max="13057" width="7.5" style="27" customWidth="1"/>
    <col min="13058" max="13311" width="8.75" style="27"/>
    <col min="13312" max="13312" width="45.5" style="27" customWidth="1"/>
    <col min="13313" max="13313" width="7.5" style="27" customWidth="1"/>
    <col min="13314" max="13567" width="8.75" style="27"/>
    <col min="13568" max="13568" width="45.5" style="27" customWidth="1"/>
    <col min="13569" max="13569" width="7.5" style="27" customWidth="1"/>
    <col min="13570" max="13823" width="8.75" style="27"/>
    <col min="13824" max="13824" width="45.5" style="27" customWidth="1"/>
    <col min="13825" max="13825" width="7.5" style="27" customWidth="1"/>
    <col min="13826" max="14079" width="8.75" style="27"/>
    <col min="14080" max="14080" width="45.5" style="27" customWidth="1"/>
    <col min="14081" max="14081" width="7.5" style="27" customWidth="1"/>
    <col min="14082" max="14335" width="8.75" style="27"/>
    <col min="14336" max="14336" width="45.5" style="27" customWidth="1"/>
    <col min="14337" max="14337" width="7.5" style="27" customWidth="1"/>
    <col min="14338" max="14591" width="8.75" style="27"/>
    <col min="14592" max="14592" width="45.5" style="27" customWidth="1"/>
    <col min="14593" max="14593" width="7.5" style="27" customWidth="1"/>
    <col min="14594" max="14847" width="8.75" style="27"/>
    <col min="14848" max="14848" width="45.5" style="27" customWidth="1"/>
    <col min="14849" max="14849" width="7.5" style="27" customWidth="1"/>
    <col min="14850" max="15103" width="8.75" style="27"/>
    <col min="15104" max="15104" width="45.5" style="27" customWidth="1"/>
    <col min="15105" max="15105" width="7.5" style="27" customWidth="1"/>
    <col min="15106" max="15359" width="8.75" style="27"/>
    <col min="15360" max="15360" width="45.5" style="27" customWidth="1"/>
    <col min="15361" max="15361" width="7.5" style="27" customWidth="1"/>
    <col min="15362" max="15615" width="8.75" style="27"/>
    <col min="15616" max="15616" width="45.5" style="27" customWidth="1"/>
    <col min="15617" max="15617" width="7.5" style="27" customWidth="1"/>
    <col min="15618" max="15871" width="8.75" style="27"/>
    <col min="15872" max="15872" width="45.5" style="27" customWidth="1"/>
    <col min="15873" max="15873" width="7.5" style="27" customWidth="1"/>
    <col min="15874" max="16127" width="8.75" style="27"/>
    <col min="16128" max="16128" width="45.5" style="27" customWidth="1"/>
    <col min="16129" max="16129" width="7.5" style="27" customWidth="1"/>
    <col min="16130" max="16384" width="8.75" style="27"/>
  </cols>
  <sheetData>
    <row r="1" ht="18" customHeight="1" spans="1:2">
      <c r="A1" s="1" t="s">
        <v>1170</v>
      </c>
      <c r="B1" s="276"/>
    </row>
    <row r="2" ht="61.5" customHeight="1" spans="1:3">
      <c r="A2" s="277" t="s">
        <v>1171</v>
      </c>
      <c r="B2" s="277"/>
      <c r="C2" s="277"/>
    </row>
    <row r="3" ht="19.15" customHeight="1" spans="1:3">
      <c r="A3" s="278"/>
      <c r="B3" s="279"/>
      <c r="C3" s="280" t="s">
        <v>2</v>
      </c>
    </row>
    <row r="4" ht="24.4" customHeight="1" spans="1:3">
      <c r="A4" s="281" t="s">
        <v>3</v>
      </c>
      <c r="B4" s="281" t="s">
        <v>1172</v>
      </c>
      <c r="C4" s="282" t="s">
        <v>1173</v>
      </c>
    </row>
    <row r="5" ht="30" customHeight="1" spans="1:3">
      <c r="A5" s="283" t="s">
        <v>1174</v>
      </c>
      <c r="B5" s="284"/>
      <c r="C5" s="285"/>
    </row>
    <row r="6" ht="30" customHeight="1" spans="1:3">
      <c r="A6" s="283"/>
      <c r="B6" s="284"/>
      <c r="C6" s="285"/>
    </row>
    <row r="7" ht="30" customHeight="1" spans="1:3">
      <c r="A7" s="283" t="s">
        <v>1175</v>
      </c>
      <c r="B7" s="286"/>
      <c r="C7" s="285"/>
    </row>
    <row r="8" ht="30" customHeight="1" spans="1:3">
      <c r="A8" s="283"/>
      <c r="B8" s="286"/>
      <c r="C8" s="285"/>
    </row>
    <row r="9" ht="30" customHeight="1" spans="1:3">
      <c r="A9" s="283"/>
      <c r="B9" s="284"/>
      <c r="C9" s="285"/>
    </row>
    <row r="10" ht="30" customHeight="1" spans="1:3">
      <c r="A10" s="283"/>
      <c r="B10" s="284"/>
      <c r="C10" s="285"/>
    </row>
    <row r="11" ht="30" customHeight="1" spans="1:3">
      <c r="A11" s="283"/>
      <c r="B11" s="286"/>
      <c r="C11" s="285"/>
    </row>
    <row r="12" ht="30" customHeight="1" spans="1:3">
      <c r="A12" s="283"/>
      <c r="B12" s="286"/>
      <c r="C12" s="285"/>
    </row>
    <row r="13" ht="30" customHeight="1" spans="1:3">
      <c r="A13" s="283"/>
      <c r="B13" s="286"/>
      <c r="C13" s="285"/>
    </row>
    <row r="14" ht="30" customHeight="1" spans="1:3">
      <c r="A14" s="283"/>
      <c r="B14" s="284"/>
      <c r="C14" s="285"/>
    </row>
    <row r="15" ht="30" customHeight="1" spans="1:3">
      <c r="A15" s="283"/>
      <c r="B15" s="286"/>
      <c r="C15" s="285"/>
    </row>
    <row r="16" ht="30" customHeight="1" spans="1:3">
      <c r="A16" s="283"/>
      <c r="B16" s="286"/>
      <c r="C16" s="285"/>
    </row>
    <row r="17" ht="30" customHeight="1" spans="1:3">
      <c r="A17" s="283"/>
      <c r="B17" s="286"/>
      <c r="C17" s="285"/>
    </row>
    <row r="18" ht="30" customHeight="1" spans="1:3">
      <c r="A18" s="283"/>
      <c r="B18" s="286"/>
      <c r="C18" s="285"/>
    </row>
    <row r="19" ht="30" customHeight="1" spans="1:3">
      <c r="A19" s="283"/>
      <c r="B19" s="286"/>
      <c r="C19" s="285"/>
    </row>
    <row r="20" ht="30" customHeight="1" spans="1:3">
      <c r="A20" s="283"/>
      <c r="B20" s="286"/>
      <c r="C20" s="285"/>
    </row>
    <row r="21" ht="30" customHeight="1" spans="1:3">
      <c r="A21" s="283"/>
      <c r="B21" s="286"/>
      <c r="C21" s="285"/>
    </row>
    <row r="22" ht="30" customHeight="1" spans="1:3">
      <c r="A22" s="287" t="s">
        <v>1176</v>
      </c>
      <c r="B22" s="288">
        <v>0</v>
      </c>
      <c r="C22" s="282">
        <v>0</v>
      </c>
    </row>
    <row r="23" ht="21.75" customHeight="1" spans="1:3">
      <c r="A23" s="289" t="s">
        <v>1177</v>
      </c>
      <c r="B23" s="289"/>
      <c r="C23" s="289"/>
    </row>
  </sheetData>
  <mergeCells count="2">
    <mergeCell ref="A2:C2"/>
    <mergeCell ref="A23:C23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6"/>
  <sheetViews>
    <sheetView workbookViewId="0">
      <selection activeCell="A9" sqref="A9"/>
    </sheetView>
  </sheetViews>
  <sheetFormatPr defaultColWidth="8.75" defaultRowHeight="14.25" outlineLevelCol="1"/>
  <cols>
    <col min="1" max="1" width="36.5" style="27" customWidth="1"/>
    <col min="2" max="2" width="40" style="27" customWidth="1"/>
    <col min="3" max="5" width="8.75" style="27"/>
    <col min="6" max="6" width="8.75" style="27" hidden="1" customWidth="1"/>
    <col min="7" max="251" width="8.75" style="27"/>
    <col min="252" max="252" width="30.875" style="27" customWidth="1"/>
    <col min="253" max="258" width="8.25" style="27" customWidth="1"/>
    <col min="259" max="507" width="8.75" style="27"/>
    <col min="508" max="508" width="30.875" style="27" customWidth="1"/>
    <col min="509" max="514" width="8.25" style="27" customWidth="1"/>
    <col min="515" max="763" width="8.75" style="27"/>
    <col min="764" max="764" width="30.875" style="27" customWidth="1"/>
    <col min="765" max="770" width="8.25" style="27" customWidth="1"/>
    <col min="771" max="1019" width="8.75" style="27"/>
    <col min="1020" max="1020" width="30.875" style="27" customWidth="1"/>
    <col min="1021" max="1026" width="8.25" style="27" customWidth="1"/>
    <col min="1027" max="1275" width="8.75" style="27"/>
    <col min="1276" max="1276" width="30.875" style="27" customWidth="1"/>
    <col min="1277" max="1282" width="8.25" style="27" customWidth="1"/>
    <col min="1283" max="1531" width="8.75" style="27"/>
    <col min="1532" max="1532" width="30.875" style="27" customWidth="1"/>
    <col min="1533" max="1538" width="8.25" style="27" customWidth="1"/>
    <col min="1539" max="1787" width="8.75" style="27"/>
    <col min="1788" max="1788" width="30.875" style="27" customWidth="1"/>
    <col min="1789" max="1794" width="8.25" style="27" customWidth="1"/>
    <col min="1795" max="2043" width="8.75" style="27"/>
    <col min="2044" max="2044" width="30.875" style="27" customWidth="1"/>
    <col min="2045" max="2050" width="8.25" style="27" customWidth="1"/>
    <col min="2051" max="2299" width="8.75" style="27"/>
    <col min="2300" max="2300" width="30.875" style="27" customWidth="1"/>
    <col min="2301" max="2306" width="8.25" style="27" customWidth="1"/>
    <col min="2307" max="2555" width="8.75" style="27"/>
    <col min="2556" max="2556" width="30.875" style="27" customWidth="1"/>
    <col min="2557" max="2562" width="8.25" style="27" customWidth="1"/>
    <col min="2563" max="2811" width="8.75" style="27"/>
    <col min="2812" max="2812" width="30.875" style="27" customWidth="1"/>
    <col min="2813" max="2818" width="8.25" style="27" customWidth="1"/>
    <col min="2819" max="3067" width="8.75" style="27"/>
    <col min="3068" max="3068" width="30.875" style="27" customWidth="1"/>
    <col min="3069" max="3074" width="8.25" style="27" customWidth="1"/>
    <col min="3075" max="3323" width="8.75" style="27"/>
    <col min="3324" max="3324" width="30.875" style="27" customWidth="1"/>
    <col min="3325" max="3330" width="8.25" style="27" customWidth="1"/>
    <col min="3331" max="3579" width="8.75" style="27"/>
    <col min="3580" max="3580" width="30.875" style="27" customWidth="1"/>
    <col min="3581" max="3586" width="8.25" style="27" customWidth="1"/>
    <col min="3587" max="3835" width="8.75" style="27"/>
    <col min="3836" max="3836" width="30.875" style="27" customWidth="1"/>
    <col min="3837" max="3842" width="8.25" style="27" customWidth="1"/>
    <col min="3843" max="4091" width="8.75" style="27"/>
    <col min="4092" max="4092" width="30.875" style="27" customWidth="1"/>
    <col min="4093" max="4098" width="8.25" style="27" customWidth="1"/>
    <col min="4099" max="4347" width="8.75" style="27"/>
    <col min="4348" max="4348" width="30.875" style="27" customWidth="1"/>
    <col min="4349" max="4354" width="8.25" style="27" customWidth="1"/>
    <col min="4355" max="4603" width="8.75" style="27"/>
    <col min="4604" max="4604" width="30.875" style="27" customWidth="1"/>
    <col min="4605" max="4610" width="8.25" style="27" customWidth="1"/>
    <col min="4611" max="4859" width="8.75" style="27"/>
    <col min="4860" max="4860" width="30.875" style="27" customWidth="1"/>
    <col min="4861" max="4866" width="8.25" style="27" customWidth="1"/>
    <col min="4867" max="5115" width="8.75" style="27"/>
    <col min="5116" max="5116" width="30.875" style="27" customWidth="1"/>
    <col min="5117" max="5122" width="8.25" style="27" customWidth="1"/>
    <col min="5123" max="5371" width="8.75" style="27"/>
    <col min="5372" max="5372" width="30.875" style="27" customWidth="1"/>
    <col min="5373" max="5378" width="8.25" style="27" customWidth="1"/>
    <col min="5379" max="5627" width="8.75" style="27"/>
    <col min="5628" max="5628" width="30.875" style="27" customWidth="1"/>
    <col min="5629" max="5634" width="8.25" style="27" customWidth="1"/>
    <col min="5635" max="5883" width="8.75" style="27"/>
    <col min="5884" max="5884" width="30.875" style="27" customWidth="1"/>
    <col min="5885" max="5890" width="8.25" style="27" customWidth="1"/>
    <col min="5891" max="6139" width="8.75" style="27"/>
    <col min="6140" max="6140" width="30.875" style="27" customWidth="1"/>
    <col min="6141" max="6146" width="8.25" style="27" customWidth="1"/>
    <col min="6147" max="6395" width="8.75" style="27"/>
    <col min="6396" max="6396" width="30.875" style="27" customWidth="1"/>
    <col min="6397" max="6402" width="8.25" style="27" customWidth="1"/>
    <col min="6403" max="6651" width="8.75" style="27"/>
    <col min="6652" max="6652" width="30.875" style="27" customWidth="1"/>
    <col min="6653" max="6658" width="8.25" style="27" customWidth="1"/>
    <col min="6659" max="6907" width="8.75" style="27"/>
    <col min="6908" max="6908" width="30.875" style="27" customWidth="1"/>
    <col min="6909" max="6914" width="8.25" style="27" customWidth="1"/>
    <col min="6915" max="7163" width="8.75" style="27"/>
    <col min="7164" max="7164" width="30.875" style="27" customWidth="1"/>
    <col min="7165" max="7170" width="8.25" style="27" customWidth="1"/>
    <col min="7171" max="7419" width="8.75" style="27"/>
    <col min="7420" max="7420" width="30.875" style="27" customWidth="1"/>
    <col min="7421" max="7426" width="8.25" style="27" customWidth="1"/>
    <col min="7427" max="7675" width="8.75" style="27"/>
    <col min="7676" max="7676" width="30.875" style="27" customWidth="1"/>
    <col min="7677" max="7682" width="8.25" style="27" customWidth="1"/>
    <col min="7683" max="7931" width="8.75" style="27"/>
    <col min="7932" max="7932" width="30.875" style="27" customWidth="1"/>
    <col min="7933" max="7938" width="8.25" style="27" customWidth="1"/>
    <col min="7939" max="8187" width="8.75" style="27"/>
    <col min="8188" max="8188" width="30.875" style="27" customWidth="1"/>
    <col min="8189" max="8194" width="8.25" style="27" customWidth="1"/>
    <col min="8195" max="8443" width="8.75" style="27"/>
    <col min="8444" max="8444" width="30.875" style="27" customWidth="1"/>
    <col min="8445" max="8450" width="8.25" style="27" customWidth="1"/>
    <col min="8451" max="8699" width="8.75" style="27"/>
    <col min="8700" max="8700" width="30.875" style="27" customWidth="1"/>
    <col min="8701" max="8706" width="8.25" style="27" customWidth="1"/>
    <col min="8707" max="8955" width="8.75" style="27"/>
    <col min="8956" max="8956" width="30.875" style="27" customWidth="1"/>
    <col min="8957" max="8962" width="8.25" style="27" customWidth="1"/>
    <col min="8963" max="9211" width="8.75" style="27"/>
    <col min="9212" max="9212" width="30.875" style="27" customWidth="1"/>
    <col min="9213" max="9218" width="8.25" style="27" customWidth="1"/>
    <col min="9219" max="9467" width="8.75" style="27"/>
    <col min="9468" max="9468" width="30.875" style="27" customWidth="1"/>
    <col min="9469" max="9474" width="8.25" style="27" customWidth="1"/>
    <col min="9475" max="9723" width="8.75" style="27"/>
    <col min="9724" max="9724" width="30.875" style="27" customWidth="1"/>
    <col min="9725" max="9730" width="8.25" style="27" customWidth="1"/>
    <col min="9731" max="9979" width="8.75" style="27"/>
    <col min="9980" max="9980" width="30.875" style="27" customWidth="1"/>
    <col min="9981" max="9986" width="8.25" style="27" customWidth="1"/>
    <col min="9987" max="10235" width="8.75" style="27"/>
    <col min="10236" max="10236" width="30.875" style="27" customWidth="1"/>
    <col min="10237" max="10242" width="8.25" style="27" customWidth="1"/>
    <col min="10243" max="10491" width="8.75" style="27"/>
    <col min="10492" max="10492" width="30.875" style="27" customWidth="1"/>
    <col min="10493" max="10498" width="8.25" style="27" customWidth="1"/>
    <col min="10499" max="10747" width="8.75" style="27"/>
    <col min="10748" max="10748" width="30.875" style="27" customWidth="1"/>
    <col min="10749" max="10754" width="8.25" style="27" customWidth="1"/>
    <col min="10755" max="11003" width="8.75" style="27"/>
    <col min="11004" max="11004" width="30.875" style="27" customWidth="1"/>
    <col min="11005" max="11010" width="8.25" style="27" customWidth="1"/>
    <col min="11011" max="11259" width="8.75" style="27"/>
    <col min="11260" max="11260" width="30.875" style="27" customWidth="1"/>
    <col min="11261" max="11266" width="8.25" style="27" customWidth="1"/>
    <col min="11267" max="11515" width="8.75" style="27"/>
    <col min="11516" max="11516" width="30.875" style="27" customWidth="1"/>
    <col min="11517" max="11522" width="8.25" style="27" customWidth="1"/>
    <col min="11523" max="11771" width="8.75" style="27"/>
    <col min="11772" max="11772" width="30.875" style="27" customWidth="1"/>
    <col min="11773" max="11778" width="8.25" style="27" customWidth="1"/>
    <col min="11779" max="12027" width="8.75" style="27"/>
    <col min="12028" max="12028" width="30.875" style="27" customWidth="1"/>
    <col min="12029" max="12034" width="8.25" style="27" customWidth="1"/>
    <col min="12035" max="12283" width="8.75" style="27"/>
    <col min="12284" max="12284" width="30.875" style="27" customWidth="1"/>
    <col min="12285" max="12290" width="8.25" style="27" customWidth="1"/>
    <col min="12291" max="12539" width="8.75" style="27"/>
    <col min="12540" max="12540" width="30.875" style="27" customWidth="1"/>
    <col min="12541" max="12546" width="8.25" style="27" customWidth="1"/>
    <col min="12547" max="12795" width="8.75" style="27"/>
    <col min="12796" max="12796" width="30.875" style="27" customWidth="1"/>
    <col min="12797" max="12802" width="8.25" style="27" customWidth="1"/>
    <col min="12803" max="13051" width="8.75" style="27"/>
    <col min="13052" max="13052" width="30.875" style="27" customWidth="1"/>
    <col min="13053" max="13058" width="8.25" style="27" customWidth="1"/>
    <col min="13059" max="13307" width="8.75" style="27"/>
    <col min="13308" max="13308" width="30.875" style="27" customWidth="1"/>
    <col min="13309" max="13314" width="8.25" style="27" customWidth="1"/>
    <col min="13315" max="13563" width="8.75" style="27"/>
    <col min="13564" max="13564" width="30.875" style="27" customWidth="1"/>
    <col min="13565" max="13570" width="8.25" style="27" customWidth="1"/>
    <col min="13571" max="13819" width="8.75" style="27"/>
    <col min="13820" max="13820" width="30.875" style="27" customWidth="1"/>
    <col min="13821" max="13826" width="8.25" style="27" customWidth="1"/>
    <col min="13827" max="14075" width="8.75" style="27"/>
    <col min="14076" max="14076" width="30.875" style="27" customWidth="1"/>
    <col min="14077" max="14082" width="8.25" style="27" customWidth="1"/>
    <col min="14083" max="14331" width="8.75" style="27"/>
    <col min="14332" max="14332" width="30.875" style="27" customWidth="1"/>
    <col min="14333" max="14338" width="8.25" style="27" customWidth="1"/>
    <col min="14339" max="14587" width="8.75" style="27"/>
    <col min="14588" max="14588" width="30.875" style="27" customWidth="1"/>
    <col min="14589" max="14594" width="8.25" style="27" customWidth="1"/>
    <col min="14595" max="14843" width="8.75" style="27"/>
    <col min="14844" max="14844" width="30.875" style="27" customWidth="1"/>
    <col min="14845" max="14850" width="8.25" style="27" customWidth="1"/>
    <col min="14851" max="15099" width="8.75" style="27"/>
    <col min="15100" max="15100" width="30.875" style="27" customWidth="1"/>
    <col min="15101" max="15106" width="8.25" style="27" customWidth="1"/>
    <col min="15107" max="15355" width="8.75" style="27"/>
    <col min="15356" max="15356" width="30.875" style="27" customWidth="1"/>
    <col min="15357" max="15362" width="8.25" style="27" customWidth="1"/>
    <col min="15363" max="15611" width="8.75" style="27"/>
    <col min="15612" max="15612" width="30.875" style="27" customWidth="1"/>
    <col min="15613" max="15618" width="8.25" style="27" customWidth="1"/>
    <col min="15619" max="15867" width="8.75" style="27"/>
    <col min="15868" max="15868" width="30.875" style="27" customWidth="1"/>
    <col min="15869" max="15874" width="8.25" style="27" customWidth="1"/>
    <col min="15875" max="16123" width="8.75" style="27"/>
    <col min="16124" max="16124" width="30.875" style="27" customWidth="1"/>
    <col min="16125" max="16130" width="8.25" style="27" customWidth="1"/>
    <col min="16131" max="16384" width="8.75" style="27"/>
  </cols>
  <sheetData>
    <row r="1" ht="18" customHeight="1" spans="1:2">
      <c r="A1" s="1" t="s">
        <v>1178</v>
      </c>
      <c r="B1" s="263"/>
    </row>
    <row r="2" ht="33" customHeight="1" spans="1:2">
      <c r="A2" s="264" t="s">
        <v>1179</v>
      </c>
      <c r="B2" s="264"/>
    </row>
    <row r="3" ht="17.25" customHeight="1" spans="1:2">
      <c r="A3" s="265"/>
      <c r="B3" s="266" t="s">
        <v>2</v>
      </c>
    </row>
    <row r="4" ht="25.9" customHeight="1" spans="1:2">
      <c r="A4" s="267" t="s">
        <v>1180</v>
      </c>
      <c r="B4" s="268" t="s">
        <v>1173</v>
      </c>
    </row>
    <row r="5" ht="28.15" customHeight="1" spans="1:2">
      <c r="A5" s="269" t="s">
        <v>1181</v>
      </c>
      <c r="B5" s="270">
        <v>0</v>
      </c>
    </row>
    <row r="6" ht="28.15" customHeight="1" spans="1:2">
      <c r="A6" s="271" t="s">
        <v>1182</v>
      </c>
      <c r="B6" s="272"/>
    </row>
    <row r="7" ht="28.15" customHeight="1" spans="1:2">
      <c r="A7" s="271" t="s">
        <v>1183</v>
      </c>
      <c r="B7" s="272"/>
    </row>
    <row r="8" ht="28.15" customHeight="1" spans="1:2">
      <c r="A8" s="271" t="s">
        <v>1184</v>
      </c>
      <c r="B8" s="272"/>
    </row>
    <row r="9" ht="28.15" customHeight="1" spans="1:2">
      <c r="A9" s="271" t="s">
        <v>1185</v>
      </c>
      <c r="B9" s="272"/>
    </row>
    <row r="10" ht="28.15" customHeight="1" spans="1:2">
      <c r="A10" s="271" t="s">
        <v>1186</v>
      </c>
      <c r="B10" s="272"/>
    </row>
    <row r="11" ht="28.15" customHeight="1" spans="1:2">
      <c r="A11" s="271" t="s">
        <v>1187</v>
      </c>
      <c r="B11" s="272"/>
    </row>
    <row r="12" ht="28.15" customHeight="1" spans="1:2">
      <c r="A12" s="271" t="s">
        <v>1188</v>
      </c>
      <c r="B12" s="272"/>
    </row>
    <row r="13" ht="28.15" customHeight="1" spans="1:2">
      <c r="A13" s="271" t="s">
        <v>1189</v>
      </c>
      <c r="B13" s="272"/>
    </row>
    <row r="14" ht="28.15" customHeight="1" spans="1:2">
      <c r="A14" s="271" t="s">
        <v>1190</v>
      </c>
      <c r="B14" s="272"/>
    </row>
    <row r="15" ht="28.15" customHeight="1" spans="1:2">
      <c r="A15" s="271" t="s">
        <v>1191</v>
      </c>
      <c r="B15" s="272"/>
    </row>
    <row r="16" ht="28.15" customHeight="1" spans="1:2">
      <c r="A16" s="271" t="s">
        <v>1192</v>
      </c>
      <c r="B16" s="272"/>
    </row>
    <row r="17" ht="28.15" customHeight="1" spans="1:2">
      <c r="A17" s="271" t="s">
        <v>1193</v>
      </c>
      <c r="B17" s="272"/>
    </row>
    <row r="18" ht="28.15" customHeight="1" spans="1:2">
      <c r="A18" s="271" t="s">
        <v>1194</v>
      </c>
      <c r="B18" s="272"/>
    </row>
    <row r="19" ht="28.15" customHeight="1" spans="1:2">
      <c r="A19" s="271" t="s">
        <v>1192</v>
      </c>
      <c r="B19" s="272"/>
    </row>
    <row r="20" ht="28.15" customHeight="1" spans="1:2">
      <c r="A20" s="271" t="s">
        <v>1195</v>
      </c>
      <c r="B20" s="272"/>
    </row>
    <row r="21" ht="28.15" customHeight="1" spans="1:2">
      <c r="A21" s="271" t="s">
        <v>1196</v>
      </c>
      <c r="B21" s="272"/>
    </row>
    <row r="22" ht="28.15" customHeight="1" spans="1:2">
      <c r="A22" s="271" t="s">
        <v>1192</v>
      </c>
      <c r="B22" s="272"/>
    </row>
    <row r="23" ht="28.15" customHeight="1" spans="1:2">
      <c r="A23" s="271" t="s">
        <v>1197</v>
      </c>
      <c r="B23" s="272"/>
    </row>
    <row r="24" ht="28.15" customHeight="1" spans="1:2">
      <c r="A24" s="271" t="s">
        <v>1198</v>
      </c>
      <c r="B24" s="272"/>
    </row>
    <row r="25" ht="28.15" customHeight="1" spans="1:2">
      <c r="A25" s="271" t="s">
        <v>1199</v>
      </c>
      <c r="B25" s="272"/>
    </row>
    <row r="26" ht="28.15" customHeight="1" spans="1:2">
      <c r="A26" s="273" t="s">
        <v>1197</v>
      </c>
      <c r="B26" s="274"/>
    </row>
    <row r="27" ht="28.15" customHeight="1" spans="1:2">
      <c r="A27" s="271" t="s">
        <v>1200</v>
      </c>
      <c r="B27" s="272"/>
    </row>
    <row r="28" ht="28.15" customHeight="1" spans="1:2">
      <c r="A28" s="271" t="s">
        <v>1201</v>
      </c>
      <c r="B28" s="272"/>
    </row>
    <row r="29" ht="28.15" customHeight="1" spans="1:2">
      <c r="A29" s="271" t="s">
        <v>1192</v>
      </c>
      <c r="B29" s="272"/>
    </row>
    <row r="30" ht="28.15" customHeight="1" spans="1:2">
      <c r="A30" s="271" t="s">
        <v>1202</v>
      </c>
      <c r="B30" s="272"/>
    </row>
    <row r="31" ht="28.15" customHeight="1" spans="1:2">
      <c r="A31" s="271" t="s">
        <v>1203</v>
      </c>
      <c r="B31" s="272"/>
    </row>
    <row r="32" ht="28.15" customHeight="1" spans="1:2">
      <c r="A32" s="271" t="s">
        <v>1204</v>
      </c>
      <c r="B32" s="272"/>
    </row>
    <row r="33" ht="28.15" customHeight="1" spans="1:2">
      <c r="A33" s="271" t="s">
        <v>1205</v>
      </c>
      <c r="B33" s="272"/>
    </row>
    <row r="34" ht="28.15" customHeight="1" spans="1:2">
      <c r="A34" s="271" t="s">
        <v>1206</v>
      </c>
      <c r="B34" s="272"/>
    </row>
    <row r="35" ht="28.15" customHeight="1" spans="1:2">
      <c r="A35" s="271" t="s">
        <v>1205</v>
      </c>
      <c r="B35" s="272"/>
    </row>
    <row r="36" ht="28.15" customHeight="1" spans="1:2">
      <c r="A36" s="271" t="s">
        <v>1207</v>
      </c>
      <c r="B36" s="272"/>
    </row>
    <row r="37" ht="28.15" customHeight="1" spans="1:2">
      <c r="A37" s="271" t="s">
        <v>1208</v>
      </c>
      <c r="B37" s="272"/>
    </row>
    <row r="38" ht="28.15" customHeight="1" spans="1:2">
      <c r="A38" s="271" t="s">
        <v>1209</v>
      </c>
      <c r="B38" s="272"/>
    </row>
    <row r="39" ht="28.15" customHeight="1" spans="1:2">
      <c r="A39" s="271" t="s">
        <v>1210</v>
      </c>
      <c r="B39" s="272"/>
    </row>
    <row r="40" ht="28.15" customHeight="1" spans="1:2">
      <c r="A40" s="271" t="s">
        <v>1211</v>
      </c>
      <c r="B40" s="272"/>
    </row>
    <row r="41" ht="28.15" customHeight="1" spans="1:2">
      <c r="A41" s="271" t="s">
        <v>1212</v>
      </c>
      <c r="B41" s="272"/>
    </row>
    <row r="42" ht="28.15" customHeight="1" spans="1:2">
      <c r="A42" s="271" t="s">
        <v>1199</v>
      </c>
      <c r="B42" s="272"/>
    </row>
    <row r="43" ht="28.15" customHeight="1" spans="1:2">
      <c r="A43" s="271" t="s">
        <v>1213</v>
      </c>
      <c r="B43" s="272"/>
    </row>
    <row r="44" ht="28.15" customHeight="1" spans="1:2">
      <c r="A44" s="271" t="s">
        <v>1199</v>
      </c>
      <c r="B44" s="272"/>
    </row>
    <row r="45" ht="28.15" customHeight="1" spans="1:2">
      <c r="A45" s="271" t="s">
        <v>1214</v>
      </c>
      <c r="B45" s="272"/>
    </row>
    <row r="46" ht="28.15" customHeight="1" spans="1:2">
      <c r="A46" s="271" t="s">
        <v>1215</v>
      </c>
      <c r="B46" s="272"/>
    </row>
    <row r="47" ht="28.15" customHeight="1" spans="1:2">
      <c r="A47" s="271" t="s">
        <v>1216</v>
      </c>
      <c r="B47" s="272"/>
    </row>
    <row r="48" ht="28.15" customHeight="1" spans="1:2">
      <c r="A48" s="273" t="s">
        <v>1217</v>
      </c>
      <c r="B48" s="274"/>
    </row>
    <row r="49" ht="20.25" customHeight="1" spans="1:2">
      <c r="A49" s="222" t="s">
        <v>1177</v>
      </c>
      <c r="B49" s="222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2">
      <c r="B65" s="275"/>
    </row>
    <row r="66" spans="2:2">
      <c r="B66" s="275"/>
    </row>
    <row r="67" spans="2:2">
      <c r="B67" s="275"/>
    </row>
    <row r="68" spans="2:2">
      <c r="B68" s="275"/>
    </row>
    <row r="69" spans="2:2">
      <c r="B69" s="275"/>
    </row>
    <row r="70" spans="2:2">
      <c r="B70" s="275"/>
    </row>
    <row r="71" spans="2:2">
      <c r="B71" s="275"/>
    </row>
    <row r="72" spans="2:2">
      <c r="B72" s="275"/>
    </row>
    <row r="73" spans="2:2">
      <c r="B73" s="275"/>
    </row>
    <row r="74" spans="2:2">
      <c r="B74" s="275"/>
    </row>
    <row r="75" spans="2:2">
      <c r="B75" s="275"/>
    </row>
    <row r="76" spans="2:2">
      <c r="B76" s="275"/>
    </row>
  </sheetData>
  <mergeCells count="2">
    <mergeCell ref="A2:B2"/>
    <mergeCell ref="A49:B49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22" sqref="F22"/>
    </sheetView>
  </sheetViews>
  <sheetFormatPr defaultColWidth="9" defaultRowHeight="13.5" outlineLevelCol="7"/>
  <cols>
    <col min="1" max="1" width="21.875" style="224" customWidth="1"/>
    <col min="2" max="3" width="11.875" style="224" customWidth="1"/>
    <col min="4" max="4" width="11.25" style="224" customWidth="1"/>
    <col min="5" max="5" width="13.125" style="224" customWidth="1"/>
    <col min="6" max="6" width="19" style="224" customWidth="1"/>
    <col min="7" max="7" width="10.375" style="224" hidden="1" customWidth="1"/>
    <col min="8" max="16384" width="9" style="224"/>
  </cols>
  <sheetData>
    <row r="1" ht="20.25" customHeight="1" spans="1:7">
      <c r="A1" s="1" t="s">
        <v>1218</v>
      </c>
      <c r="B1" s="225"/>
      <c r="C1" s="225"/>
      <c r="D1" s="225"/>
      <c r="E1" s="225"/>
      <c r="F1" s="225"/>
      <c r="G1" s="225"/>
    </row>
    <row r="2" ht="54" customHeight="1" spans="1:8">
      <c r="A2" s="262" t="s">
        <v>1219</v>
      </c>
      <c r="B2" s="262"/>
      <c r="C2" s="262"/>
      <c r="D2" s="262"/>
      <c r="E2" s="262"/>
      <c r="F2" s="262"/>
      <c r="G2" s="262"/>
      <c r="H2" s="227"/>
    </row>
    <row r="3" ht="18.75" customHeight="1" spans="1:6">
      <c r="A3" s="228"/>
      <c r="B3" s="225"/>
      <c r="C3" s="225"/>
      <c r="D3" s="225"/>
      <c r="E3" s="225"/>
      <c r="F3" s="252" t="s">
        <v>1220</v>
      </c>
    </row>
    <row r="4" ht="30.75" customHeight="1" spans="1:7">
      <c r="A4" s="230" t="s">
        <v>3</v>
      </c>
      <c r="B4" s="230" t="s">
        <v>4</v>
      </c>
      <c r="C4" s="16" t="s">
        <v>1221</v>
      </c>
      <c r="D4" s="16" t="s">
        <v>6</v>
      </c>
      <c r="E4" s="16"/>
      <c r="F4" s="16"/>
      <c r="G4" s="230" t="s">
        <v>1222</v>
      </c>
    </row>
    <row r="5" ht="30.75" customHeight="1" spans="1:7">
      <c r="A5" s="231"/>
      <c r="B5" s="231"/>
      <c r="C5" s="16"/>
      <c r="D5" s="16" t="s">
        <v>7</v>
      </c>
      <c r="E5" s="16" t="s">
        <v>8</v>
      </c>
      <c r="F5" s="16" t="s">
        <v>9</v>
      </c>
      <c r="G5" s="230"/>
    </row>
    <row r="6" ht="30.75" customHeight="1" spans="1:7">
      <c r="A6" s="230" t="s">
        <v>1223</v>
      </c>
      <c r="B6" s="253">
        <f>B7</f>
        <v>509500</v>
      </c>
      <c r="C6" s="253">
        <f>C7</f>
        <v>248031</v>
      </c>
      <c r="D6" s="253">
        <f>D7</f>
        <v>254211</v>
      </c>
      <c r="E6" s="245">
        <f>D6/C6*100</f>
        <v>102.491624030867</v>
      </c>
      <c r="F6" s="245">
        <f>(D6-G6)/G6*100</f>
        <v>73.2012917995258</v>
      </c>
      <c r="G6" s="254">
        <v>146772</v>
      </c>
    </row>
    <row r="7" ht="35.1" customHeight="1" spans="1:7">
      <c r="A7" s="255" t="s">
        <v>34</v>
      </c>
      <c r="B7" s="253">
        <f>SUM(B10:B12)</f>
        <v>509500</v>
      </c>
      <c r="C7" s="253">
        <f>SUM(C10:C12)</f>
        <v>248031</v>
      </c>
      <c r="D7" s="253">
        <f>SUM(D10:D12)</f>
        <v>254211</v>
      </c>
      <c r="E7" s="245">
        <f>D7/C7*100</f>
        <v>102.491624030867</v>
      </c>
      <c r="F7" s="245">
        <f>(D7-G7)/G7*100</f>
        <v>73.2012917995258</v>
      </c>
      <c r="G7" s="256">
        <v>146772</v>
      </c>
    </row>
    <row r="8" ht="35.1" hidden="1" customHeight="1" spans="1:7">
      <c r="A8" s="257" t="s">
        <v>35</v>
      </c>
      <c r="B8" s="258"/>
      <c r="C8" s="259"/>
      <c r="D8" s="260"/>
      <c r="E8" s="237"/>
      <c r="F8" s="237"/>
      <c r="G8" s="261"/>
    </row>
    <row r="9" ht="35.1" hidden="1" customHeight="1" spans="1:7">
      <c r="A9" s="257" t="s">
        <v>36</v>
      </c>
      <c r="B9" s="259"/>
      <c r="C9" s="259"/>
      <c r="D9" s="260"/>
      <c r="E9" s="237"/>
      <c r="F9" s="237"/>
      <c r="G9" s="261"/>
    </row>
    <row r="10" ht="35.1" customHeight="1" spans="1:7">
      <c r="A10" s="257" t="s">
        <v>37</v>
      </c>
      <c r="B10" s="9">
        <v>440000</v>
      </c>
      <c r="C10" s="9">
        <v>123390</v>
      </c>
      <c r="D10" s="9">
        <v>129369</v>
      </c>
      <c r="E10" s="237">
        <f>D10/C10*100</f>
        <v>104.845611475808</v>
      </c>
      <c r="F10" s="237">
        <f>(D10-G10)/G10*100</f>
        <v>88.4060292725552</v>
      </c>
      <c r="G10" s="238">
        <v>68665</v>
      </c>
    </row>
    <row r="11" ht="35.1" customHeight="1" spans="1:7">
      <c r="A11" s="257" t="s">
        <v>1224</v>
      </c>
      <c r="B11" s="9">
        <v>54000</v>
      </c>
      <c r="C11" s="9">
        <v>105600</v>
      </c>
      <c r="D11" s="9">
        <v>105600</v>
      </c>
      <c r="E11" s="237">
        <f t="shared" ref="E11:E14" si="0">D11/C11*100</f>
        <v>100</v>
      </c>
      <c r="F11" s="237">
        <f>(D11-G11)/G11*100</f>
        <v>60</v>
      </c>
      <c r="G11" s="238">
        <v>66000</v>
      </c>
    </row>
    <row r="12" ht="35.1" customHeight="1" spans="1:7">
      <c r="A12" s="257" t="s">
        <v>1225</v>
      </c>
      <c r="B12" s="9">
        <v>15500</v>
      </c>
      <c r="C12" s="9">
        <v>19041</v>
      </c>
      <c r="D12" s="9">
        <v>19242</v>
      </c>
      <c r="E12" s="237">
        <f t="shared" si="0"/>
        <v>101.055616826847</v>
      </c>
      <c r="F12" s="237">
        <f>(D12-G12)/G12*100</f>
        <v>58.9328487651772</v>
      </c>
      <c r="G12" s="238">
        <v>12107</v>
      </c>
    </row>
    <row r="13" ht="35.1" customHeight="1" spans="1:7">
      <c r="A13" s="255" t="s">
        <v>40</v>
      </c>
      <c r="B13" s="7">
        <v>23</v>
      </c>
      <c r="C13" s="7">
        <v>175</v>
      </c>
      <c r="D13" s="7">
        <v>175</v>
      </c>
      <c r="E13" s="245">
        <f t="shared" si="0"/>
        <v>100</v>
      </c>
      <c r="F13" s="245">
        <f>(D13-G13)/G13*100</f>
        <v>-99.2796391444912</v>
      </c>
      <c r="G13" s="246">
        <v>24293.38</v>
      </c>
    </row>
    <row r="14" ht="35.1" customHeight="1" spans="1:7">
      <c r="A14" s="244" t="s">
        <v>41</v>
      </c>
      <c r="B14" s="253">
        <f>B7+B13</f>
        <v>509523</v>
      </c>
      <c r="C14" s="253">
        <f>C7+C13</f>
        <v>248206</v>
      </c>
      <c r="D14" s="253">
        <f>D7+D13</f>
        <v>254386</v>
      </c>
      <c r="E14" s="245">
        <f t="shared" si="0"/>
        <v>102.489867287656</v>
      </c>
      <c r="F14" s="245">
        <f>(D14-G14)/G14*100</f>
        <v>48.7068862209291</v>
      </c>
      <c r="G14" s="256">
        <v>171065.38</v>
      </c>
    </row>
  </sheetData>
  <mergeCells count="5">
    <mergeCell ref="A2:G2"/>
    <mergeCell ref="D4:F4"/>
    <mergeCell ref="A4:A5"/>
    <mergeCell ref="B4:B5"/>
    <mergeCell ref="C4:C5"/>
  </mergeCells>
  <pageMargins left="0.786805555555556" right="0.590277777777778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表1.一般公共预算收入表</vt:lpstr>
      <vt:lpstr>表2.一般公共预算支出表</vt:lpstr>
      <vt:lpstr>表3.本级一般公共预算收入</vt:lpstr>
      <vt:lpstr>表4.本级一般公共预算支出</vt:lpstr>
      <vt:lpstr>表5.本级一般公共预算功能分类</vt:lpstr>
      <vt:lpstr>表6.本级一般预算基本支出经济分类</vt:lpstr>
      <vt:lpstr>表7.税收返还和转移支付决算表 </vt:lpstr>
      <vt:lpstr>表8.专项转移支付分地区分项目</vt:lpstr>
      <vt:lpstr>表9.基金（含转移支付）收入执行</vt:lpstr>
      <vt:lpstr>表10.基金（转移支付）支出执行</vt:lpstr>
      <vt:lpstr>表11.本级基金收入</vt:lpstr>
      <vt:lpstr>表12.本级基金支出</vt:lpstr>
      <vt:lpstr>表13.基金转移支付</vt:lpstr>
      <vt:lpstr>表14.国有资本经营预算收入表</vt:lpstr>
      <vt:lpstr>表15.国有资本经营预算支出表</vt:lpstr>
      <vt:lpstr>表16.本级国有资本收入表 </vt:lpstr>
      <vt:lpstr>表17.本级国有资本支出表</vt:lpstr>
      <vt:lpstr>表18.国资转移支付</vt:lpstr>
      <vt:lpstr>表19.社保基金收入执行 </vt:lpstr>
      <vt:lpstr>表20.社保基金支出执行 </vt:lpstr>
      <vt:lpstr>表21.社保基金结余 </vt:lpstr>
      <vt:lpstr>表22.本级社保收入</vt:lpstr>
      <vt:lpstr>表23.本级社保支出</vt:lpstr>
      <vt:lpstr>表24.本级社保结余</vt:lpstr>
      <vt:lpstr>表25.限额余额情况表</vt:lpstr>
      <vt:lpstr>表26.一般限额余额</vt:lpstr>
      <vt:lpstr>表27.专项限额余额</vt:lpstr>
      <vt:lpstr>表28.债券发行情况</vt:lpstr>
      <vt:lpstr>表29.还本付息情况</vt:lpstr>
      <vt:lpstr>表30.专项债券分用途表</vt:lpstr>
      <vt:lpstr>表31.债务情况决算表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杨梓瑞cora</cp:lastModifiedBy>
  <dcterms:created xsi:type="dcterms:W3CDTF">2006-09-16T11:21:00Z</dcterms:created>
  <cp:lastPrinted>2023-09-03T05:10:00Z</cp:lastPrinted>
  <dcterms:modified xsi:type="dcterms:W3CDTF">2025-08-08T11:45:56Z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CFF3F8F090C94BD559468266495FCC1C</vt:lpwstr>
  </property>
</Properties>
</file>