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145" windowHeight="9675" firstSheet="24" activeTab="28"/>
  </bookViews>
  <sheets>
    <sheet name="表1.一般公共预算收入表" sheetId="1" r:id="rId1"/>
    <sheet name="表2.一般公共预算支出表" sheetId="2" r:id="rId2"/>
    <sheet name="表3.本级一般公共预算收入" sheetId="53" r:id="rId3"/>
    <sheet name="表4.本级一般公共预算支出" sheetId="54" r:id="rId4"/>
    <sheet name="表5.本级一般公共预算功能分类" sheetId="3" r:id="rId5"/>
    <sheet name="表6.本级一般预算基本支出经济分类" sheetId="14" r:id="rId6"/>
    <sheet name="表7.税收返还和转移支付决算表 " sheetId="47" r:id="rId7"/>
    <sheet name="表8.专项转移支付分地区分项目" sheetId="38" r:id="rId8"/>
    <sheet name="表9.基金（含转移支付）收入执行" sheetId="5" r:id="rId9"/>
    <sheet name="表10.基金（转移支付）支出执行" sheetId="6" r:id="rId10"/>
    <sheet name="表11.本级基金收入" sheetId="39" r:id="rId11"/>
    <sheet name="表12.本级基金支出" sheetId="55" r:id="rId12"/>
    <sheet name="表13.基金转移支付" sheetId="41" r:id="rId13"/>
    <sheet name="表14.国有资本经营预算收入表" sheetId="10" r:id="rId14"/>
    <sheet name="表15.国有资本经营预算支出表" sheetId="11" r:id="rId15"/>
    <sheet name="表16.本级国有资本收入表 " sheetId="56" r:id="rId16"/>
    <sheet name="表17.本级国有资本支出表" sheetId="57" r:id="rId17"/>
    <sheet name="表18.国资转移支付" sheetId="44" r:id="rId18"/>
    <sheet name="表19.社保基金收入执行 " sheetId="50" r:id="rId19"/>
    <sheet name="表20.社保基金支出执行 " sheetId="51" r:id="rId20"/>
    <sheet name="表21.社保基金结余 " sheetId="52" r:id="rId21"/>
    <sheet name="表22.本级社保收入" sheetId="58" r:id="rId22"/>
    <sheet name="表23.本级社保支出" sheetId="59" r:id="rId23"/>
    <sheet name="表24.本级社保结余" sheetId="60" r:id="rId24"/>
    <sheet name="表25.限额余额情况表" sheetId="29" r:id="rId25"/>
    <sheet name="表26.一般限额余额" sheetId="30" r:id="rId26"/>
    <sheet name="表27.专项限额余额" sheetId="31" r:id="rId27"/>
    <sheet name="表28.债券发行情况" sheetId="32" r:id="rId28"/>
    <sheet name="表29.还本付息情况" sheetId="33" r:id="rId29"/>
    <sheet name="表30.专项债券分用途表" sheetId="34" r:id="rId30"/>
    <sheet name="表31.债务情况决算表" sheetId="16" r:id="rId31"/>
  </sheets>
  <definedNames>
    <definedName name="_xlnm._FilterDatabase" localSheetId="4" hidden="1">表5.本级一般公共预算功能分类!$A$5:$C$1317</definedName>
    <definedName name="_xlnm._FilterDatabase" localSheetId="5" hidden="1">表6.本级一般预算基本支出经济分类!$A$6:$C$77</definedName>
    <definedName name="_xlnm.Print_Titles" localSheetId="0">表1.一般公共预算收入表!$1:$5</definedName>
    <definedName name="_xlnm.Print_Titles" localSheetId="2">表3.本级一般公共预算收入!$1:$5</definedName>
    <definedName name="_xlnm.Print_Titles" localSheetId="30">表31.债务情况决算表!$1:$3</definedName>
    <definedName name="_xlnm.Print_Titles" localSheetId="4">表5.本级一般公共预算功能分类!#REF!</definedName>
    <definedName name="_xlnm.Print_Titles" localSheetId="5">表6.本级一般预算基本支出经济分类!$1:$5</definedName>
    <definedName name="_xlnm.Print_Titles" localSheetId="7">表8.专项转移支付分地区分项目!$1:$4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6"/>
  <c r="B23"/>
  <c r="B20"/>
  <c r="B17"/>
  <c r="B8"/>
  <c r="B5"/>
  <c r="E6" i="33"/>
  <c r="E17" i="50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F16" i="57"/>
  <c r="E16"/>
  <c r="F15"/>
  <c r="E15"/>
  <c r="F14"/>
  <c r="E14"/>
  <c r="F13"/>
  <c r="E13"/>
  <c r="F10"/>
  <c r="F9"/>
  <c r="E9"/>
  <c r="F8"/>
  <c r="E8"/>
  <c r="F7"/>
  <c r="E7"/>
  <c r="F16" i="56"/>
  <c r="E16"/>
  <c r="D16"/>
  <c r="C16"/>
  <c r="B16"/>
  <c r="F15"/>
  <c r="E15"/>
  <c r="F14"/>
  <c r="E14"/>
  <c r="D14"/>
  <c r="C14"/>
  <c r="B14"/>
  <c r="F13"/>
  <c r="E13"/>
  <c r="F16" i="11"/>
  <c r="E16"/>
  <c r="F15"/>
  <c r="E15"/>
  <c r="F14"/>
  <c r="E14"/>
  <c r="F13"/>
  <c r="E13"/>
  <c r="F10"/>
  <c r="F9"/>
  <c r="E9"/>
  <c r="F8"/>
  <c r="E8"/>
  <c r="F7"/>
  <c r="E7"/>
  <c r="F16" i="10"/>
  <c r="D16"/>
  <c r="C16"/>
  <c r="B16"/>
  <c r="F15"/>
  <c r="E15"/>
  <c r="F14"/>
  <c r="D14"/>
  <c r="C14"/>
  <c r="B14"/>
  <c r="F13"/>
  <c r="E13"/>
  <c r="F5" i="41"/>
  <c r="F26" i="55"/>
  <c r="E26"/>
  <c r="D26"/>
  <c r="C26"/>
  <c r="B26"/>
  <c r="F25"/>
  <c r="E25"/>
  <c r="E24"/>
  <c r="F22"/>
  <c r="E22"/>
  <c r="F21"/>
  <c r="E21"/>
  <c r="D21"/>
  <c r="C21"/>
  <c r="B21"/>
  <c r="F20"/>
  <c r="E20"/>
  <c r="D20"/>
  <c r="C20"/>
  <c r="B20"/>
  <c r="F18"/>
  <c r="E18"/>
  <c r="F17"/>
  <c r="E17"/>
  <c r="F11"/>
  <c r="E11"/>
  <c r="F8"/>
  <c r="E8"/>
  <c r="F14" i="39"/>
  <c r="E14"/>
  <c r="D14"/>
  <c r="C14"/>
  <c r="B14"/>
  <c r="F13"/>
  <c r="E13"/>
  <c r="F12"/>
  <c r="E12"/>
  <c r="F11"/>
  <c r="E11"/>
  <c r="F10"/>
  <c r="E10"/>
  <c r="F7"/>
  <c r="E7"/>
  <c r="D7"/>
  <c r="C7"/>
  <c r="B7"/>
  <c r="F6"/>
  <c r="E6"/>
  <c r="D6"/>
  <c r="C6"/>
  <c r="B6"/>
  <c r="F26" i="6"/>
  <c r="E26"/>
  <c r="D26"/>
  <c r="C26"/>
  <c r="B26"/>
  <c r="F25"/>
  <c r="E25"/>
  <c r="E24"/>
  <c r="F22"/>
  <c r="E22"/>
  <c r="F21"/>
  <c r="E21"/>
  <c r="D21"/>
  <c r="C21"/>
  <c r="B21"/>
  <c r="F20"/>
  <c r="E20"/>
  <c r="D20"/>
  <c r="C20"/>
  <c r="B20"/>
  <c r="F18"/>
  <c r="E18"/>
  <c r="F17"/>
  <c r="E17"/>
  <c r="F11"/>
  <c r="E11"/>
  <c r="F8"/>
  <c r="E8"/>
  <c r="F14" i="5"/>
  <c r="E14"/>
  <c r="D14"/>
  <c r="C14"/>
  <c r="B14"/>
  <c r="F13"/>
  <c r="E13"/>
  <c r="F12"/>
  <c r="E12"/>
  <c r="F11"/>
  <c r="E11"/>
  <c r="F10"/>
  <c r="E10"/>
  <c r="F7"/>
  <c r="E7"/>
  <c r="D7"/>
  <c r="C7"/>
  <c r="B7"/>
  <c r="F6"/>
  <c r="E6"/>
  <c r="D6"/>
  <c r="C6"/>
  <c r="B6"/>
  <c r="C1314" i="3"/>
  <c r="C1309"/>
  <c r="C1304"/>
  <c r="C1302"/>
  <c r="C1300"/>
  <c r="C1299"/>
  <c r="C1297"/>
  <c r="C1293"/>
  <c r="C1289"/>
  <c r="C1276"/>
  <c r="C1268"/>
  <c r="C1261"/>
  <c r="C1250"/>
  <c r="C1249"/>
  <c r="C1236"/>
  <c r="C1230"/>
  <c r="C1224"/>
  <c r="C1206"/>
  <c r="C1205"/>
  <c r="C1201"/>
  <c r="C1197"/>
  <c r="C1185"/>
  <c r="C1184"/>
  <c r="C1182"/>
  <c r="C1167"/>
  <c r="C1140"/>
  <c r="C1139"/>
  <c r="C1129"/>
  <c r="C1126"/>
  <c r="C1123"/>
  <c r="C1117"/>
  <c r="C1107"/>
  <c r="C1100"/>
  <c r="C1099"/>
  <c r="C1096"/>
  <c r="C1090"/>
  <c r="C1080"/>
  <c r="C1079"/>
  <c r="C1073"/>
  <c r="C1065"/>
  <c r="C1058"/>
  <c r="C1047"/>
  <c r="C1042"/>
  <c r="C1026"/>
  <c r="C1016"/>
  <c r="C1015"/>
  <c r="C1012"/>
  <c r="C1007"/>
  <c r="C1000"/>
  <c r="C990"/>
  <c r="C980"/>
  <c r="C958"/>
  <c r="C957"/>
  <c r="C954"/>
  <c r="C951"/>
  <c r="C945"/>
  <c r="C938"/>
  <c r="C927"/>
  <c r="C899"/>
  <c r="C877"/>
  <c r="C851"/>
  <c r="C850"/>
  <c r="C848"/>
  <c r="C846"/>
  <c r="C844"/>
  <c r="C841"/>
  <c r="C839"/>
  <c r="C828"/>
  <c r="C827"/>
  <c r="C825"/>
  <c r="C814"/>
  <c r="C812"/>
  <c r="C810"/>
  <c r="C804"/>
  <c r="C802"/>
  <c r="C800"/>
  <c r="C797"/>
  <c r="C794"/>
  <c r="C788"/>
  <c r="C781"/>
  <c r="C774"/>
  <c r="C765"/>
  <c r="C761"/>
  <c r="C751"/>
  <c r="C750"/>
  <c r="C748"/>
  <c r="C746"/>
  <c r="C737"/>
  <c r="C734"/>
  <c r="C730"/>
  <c r="C726"/>
  <c r="C721"/>
  <c r="C717"/>
  <c r="C714"/>
  <c r="C702"/>
  <c r="C698"/>
  <c r="C683"/>
  <c r="C678"/>
  <c r="C677"/>
  <c r="C675"/>
  <c r="C672"/>
  <c r="C664"/>
  <c r="C660"/>
  <c r="C656"/>
  <c r="C653"/>
  <c r="C650"/>
  <c r="C647"/>
  <c r="C644"/>
  <c r="C641"/>
  <c r="C635"/>
  <c r="C626"/>
  <c r="C618"/>
  <c r="C611"/>
  <c r="C602"/>
  <c r="C592"/>
  <c r="C588"/>
  <c r="C579"/>
  <c r="C577"/>
  <c r="C569"/>
  <c r="C550"/>
  <c r="C549"/>
  <c r="C545"/>
  <c r="C537"/>
  <c r="C528"/>
  <c r="C517"/>
  <c r="C509"/>
  <c r="C493"/>
  <c r="C492"/>
  <c r="C487"/>
  <c r="C483"/>
  <c r="C479"/>
  <c r="C472"/>
  <c r="C467"/>
  <c r="C462"/>
  <c r="C457"/>
  <c r="C451"/>
  <c r="C442"/>
  <c r="C437"/>
  <c r="C436"/>
  <c r="C434"/>
  <c r="C427"/>
  <c r="C421"/>
  <c r="C417"/>
  <c r="C413"/>
  <c r="C409"/>
  <c r="C403"/>
  <c r="C397"/>
  <c r="C390"/>
  <c r="C385"/>
  <c r="C384"/>
  <c r="C381"/>
  <c r="C375"/>
  <c r="C367"/>
  <c r="C357"/>
  <c r="C347"/>
  <c r="C333"/>
  <c r="C324"/>
  <c r="C316"/>
  <c r="C309"/>
  <c r="C298"/>
  <c r="C295"/>
  <c r="C294"/>
  <c r="C292"/>
  <c r="C284"/>
  <c r="C282"/>
  <c r="C280"/>
  <c r="C276"/>
  <c r="C275"/>
  <c r="C273"/>
  <c r="C267"/>
  <c r="C262"/>
  <c r="C260"/>
  <c r="C255"/>
  <c r="C249"/>
  <c r="C246"/>
  <c r="C243"/>
  <c r="C236"/>
  <c r="C235"/>
  <c r="C232"/>
  <c r="C217"/>
  <c r="C210"/>
  <c r="C204"/>
  <c r="C198"/>
  <c r="C190"/>
  <c r="C183"/>
  <c r="C176"/>
  <c r="C169"/>
  <c r="C162"/>
  <c r="C155"/>
  <c r="C149"/>
  <c r="C141"/>
  <c r="C134"/>
  <c r="C122"/>
  <c r="C111"/>
  <c r="C102"/>
  <c r="C89"/>
  <c r="C80"/>
  <c r="C72"/>
  <c r="C61"/>
  <c r="C50"/>
  <c r="C39"/>
  <c r="C28"/>
  <c r="C19"/>
  <c r="C7"/>
  <c r="C6"/>
  <c r="C5"/>
  <c r="E37" i="54"/>
  <c r="D37"/>
  <c r="C37"/>
  <c r="B37"/>
  <c r="E35"/>
  <c r="D35"/>
  <c r="E31"/>
  <c r="D31"/>
  <c r="E30"/>
  <c r="D30"/>
  <c r="C30"/>
  <c r="B30"/>
  <c r="E29"/>
  <c r="D29"/>
  <c r="C29"/>
  <c r="B29"/>
  <c r="D28"/>
  <c r="E27"/>
  <c r="D27"/>
  <c r="E25"/>
  <c r="D25"/>
  <c r="E23"/>
  <c r="D23"/>
  <c r="E22"/>
  <c r="D22"/>
  <c r="E21"/>
  <c r="E20"/>
  <c r="D20"/>
  <c r="E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F38" i="53"/>
  <c r="E38"/>
  <c r="D38"/>
  <c r="C38"/>
  <c r="B38"/>
  <c r="F37"/>
  <c r="E37"/>
  <c r="F36"/>
  <c r="E36"/>
  <c r="F34"/>
  <c r="F33"/>
  <c r="E33"/>
  <c r="F32"/>
  <c r="E32"/>
  <c r="F31"/>
  <c r="E31"/>
  <c r="D31"/>
  <c r="C31"/>
  <c r="B31"/>
  <c r="F30"/>
  <c r="E30"/>
  <c r="F29"/>
  <c r="E29"/>
  <c r="F28"/>
  <c r="E28"/>
  <c r="D28"/>
  <c r="C28"/>
  <c r="B28"/>
  <c r="F27"/>
  <c r="E27"/>
  <c r="F26"/>
  <c r="E26"/>
  <c r="F25"/>
  <c r="E25"/>
  <c r="F23"/>
  <c r="E23"/>
  <c r="F22"/>
  <c r="E22"/>
  <c r="F21"/>
  <c r="E21"/>
  <c r="F20"/>
  <c r="E20"/>
  <c r="H19"/>
  <c r="F19"/>
  <c r="E19"/>
  <c r="H18"/>
  <c r="F18"/>
  <c r="E18"/>
  <c r="H17"/>
  <c r="F17"/>
  <c r="E17"/>
  <c r="H16"/>
  <c r="F16"/>
  <c r="E16"/>
  <c r="H15"/>
  <c r="F15"/>
  <c r="E15"/>
  <c r="H14"/>
  <c r="F14"/>
  <c r="E14"/>
  <c r="H13"/>
  <c r="F13"/>
  <c r="E13"/>
  <c r="H12"/>
  <c r="F12"/>
  <c r="E12"/>
  <c r="H11"/>
  <c r="F11"/>
  <c r="E11"/>
  <c r="H10"/>
  <c r="F10"/>
  <c r="E10"/>
  <c r="H9"/>
  <c r="F9"/>
  <c r="E9"/>
  <c r="H8"/>
  <c r="F8"/>
  <c r="E8"/>
  <c r="H7"/>
  <c r="H6"/>
  <c r="F6"/>
  <c r="E6"/>
  <c r="E37" i="2"/>
  <c r="D37"/>
  <c r="C37"/>
  <c r="B37"/>
  <c r="E35"/>
  <c r="D35"/>
  <c r="E31"/>
  <c r="D31"/>
  <c r="E30"/>
  <c r="D30"/>
  <c r="C30"/>
  <c r="B30"/>
  <c r="E29"/>
  <c r="D29"/>
  <c r="C29"/>
  <c r="B29"/>
  <c r="D28"/>
  <c r="E27"/>
  <c r="D27"/>
  <c r="E25"/>
  <c r="D25"/>
  <c r="E23"/>
  <c r="D23"/>
  <c r="E22"/>
  <c r="D22"/>
  <c r="E21"/>
  <c r="E20"/>
  <c r="D20"/>
  <c r="E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F38" i="1"/>
  <c r="E38"/>
  <c r="D38"/>
  <c r="C38"/>
  <c r="B38"/>
  <c r="F37"/>
  <c r="E37"/>
  <c r="F36"/>
  <c r="E36"/>
  <c r="F34"/>
  <c r="F33"/>
  <c r="E33"/>
  <c r="F32"/>
  <c r="E32"/>
  <c r="F31"/>
  <c r="E31"/>
  <c r="D31"/>
  <c r="C31"/>
  <c r="B31"/>
  <c r="F30"/>
  <c r="E30"/>
  <c r="F29"/>
  <c r="E29"/>
  <c r="F28"/>
  <c r="E28"/>
  <c r="D28"/>
  <c r="C28"/>
  <c r="B28"/>
  <c r="F27"/>
  <c r="E27"/>
  <c r="F26"/>
  <c r="E26"/>
  <c r="F25"/>
  <c r="E25"/>
  <c r="F23"/>
  <c r="E23"/>
  <c r="F22"/>
  <c r="E22"/>
  <c r="F21"/>
  <c r="E21"/>
  <c r="F20"/>
  <c r="E20"/>
  <c r="H19"/>
  <c r="F19"/>
  <c r="E19"/>
  <c r="H18"/>
  <c r="F18"/>
  <c r="E18"/>
  <c r="H17"/>
  <c r="F17"/>
  <c r="E17"/>
  <c r="H16"/>
  <c r="F16"/>
  <c r="E16"/>
  <c r="H15"/>
  <c r="F15"/>
  <c r="E15"/>
  <c r="H14"/>
  <c r="F14"/>
  <c r="E14"/>
  <c r="H13"/>
  <c r="F13"/>
  <c r="E13"/>
  <c r="H12"/>
  <c r="F12"/>
  <c r="E12"/>
  <c r="H11"/>
  <c r="F11"/>
  <c r="E11"/>
  <c r="H10"/>
  <c r="F10"/>
  <c r="E10"/>
  <c r="H9"/>
  <c r="F9"/>
  <c r="E9"/>
  <c r="H8"/>
  <c r="F8"/>
  <c r="E8"/>
  <c r="H7"/>
  <c r="H6"/>
  <c r="F6"/>
  <c r="E6"/>
</calcChain>
</file>

<file path=xl/sharedStrings.xml><?xml version="1.0" encoding="utf-8"?>
<sst xmlns="http://schemas.openxmlformats.org/spreadsheetml/2006/main" count="2045" uniqueCount="1401">
  <si>
    <t>表1</t>
  </si>
  <si>
    <t>2023年槐荫区一般公共预算收入决算表</t>
  </si>
  <si>
    <t>单位：万元</t>
  </si>
  <si>
    <t>项目</t>
  </si>
  <si>
    <t>2023年预期数</t>
  </si>
  <si>
    <t>2023年调整预期数</t>
  </si>
  <si>
    <t>2023年决算数</t>
  </si>
  <si>
    <t>2022年决算</t>
  </si>
  <si>
    <t>金额</t>
  </si>
  <si>
    <t>占调整预期%</t>
  </si>
  <si>
    <t>比上年增长%</t>
  </si>
  <si>
    <t>一、增值税</t>
  </si>
  <si>
    <t>二、营业税</t>
  </si>
  <si>
    <t>三、企业所得税</t>
  </si>
  <si>
    <t>四、个人所得税</t>
  </si>
  <si>
    <t>五、资源税</t>
  </si>
  <si>
    <t>六、城市维护建设税</t>
  </si>
  <si>
    <t>七、房产税</t>
  </si>
  <si>
    <t>八、印花税</t>
  </si>
  <si>
    <t>九、城镇土地使用税</t>
  </si>
  <si>
    <t>十、土地增值税</t>
  </si>
  <si>
    <t>十一、车船税</t>
  </si>
  <si>
    <t>十二、耕地占用税</t>
  </si>
  <si>
    <t>十三、契税</t>
  </si>
  <si>
    <t>十四、环保税</t>
  </si>
  <si>
    <t>十五、其他税收</t>
  </si>
  <si>
    <t>十六、专项收入</t>
  </si>
  <si>
    <t>十七、行政事业性收费收入</t>
  </si>
  <si>
    <t>十八、罚没收入</t>
  </si>
  <si>
    <t>十九、国有资本经营收入</t>
  </si>
  <si>
    <t>二十、国有资源（资产）有偿使用收入</t>
  </si>
  <si>
    <t>二十一、捐赠</t>
  </si>
  <si>
    <t>二十二、其他收入</t>
  </si>
  <si>
    <t>一般公共预算收入合计</t>
  </si>
  <si>
    <t>债务收入</t>
  </si>
  <si>
    <t xml:space="preserve">    地方政府债券收入</t>
  </si>
  <si>
    <t>转移性收入</t>
  </si>
  <si>
    <t xml:space="preserve">    返还性收入</t>
  </si>
  <si>
    <t xml:space="preserve">    一般性转移支付收入</t>
  </si>
  <si>
    <t xml:space="preserve">    专项转移支付收入</t>
  </si>
  <si>
    <t xml:space="preserve">    区域间转移性收入</t>
  </si>
  <si>
    <t xml:space="preserve">    调用预算稳定调节基金及调入资金</t>
  </si>
  <si>
    <t>上年结转及结余收入</t>
  </si>
  <si>
    <t>总收入合计</t>
  </si>
  <si>
    <t>表2</t>
  </si>
  <si>
    <t>2023年槐荫区一般公共预算支出决算表</t>
  </si>
  <si>
    <t>2023年调整预算数</t>
  </si>
  <si>
    <t>2023年决算数（含转移支付）</t>
  </si>
  <si>
    <t>2022决算数</t>
  </si>
  <si>
    <t>占调整预算%</t>
  </si>
  <si>
    <t>比上年同比增长%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</si>
  <si>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</si>
  <si>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</si>
  <si>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</si>
  <si>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</si>
  <si>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</si>
  <si>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</si>
  <si>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</si>
  <si>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</si>
  <si>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</si>
  <si>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</si>
  <si>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</si>
  <si>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</si>
  <si>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</si>
  <si>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</si>
  <si>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</si>
  <si>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</si>
  <si>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</si>
  <si>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</si>
  <si>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</si>
  <si>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</si>
  <si>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</si>
  <si>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0</t>
  </si>
  <si>
    <t>二十二、债务付息支出</t>
  </si>
  <si>
    <t>二十三、其他支出（含街办支出）</t>
  </si>
  <si>
    <t>一般公共预算支出合计</t>
  </si>
  <si>
    <t>转移性支出</t>
  </si>
  <si>
    <t xml:space="preserve">   上解支出</t>
  </si>
  <si>
    <t xml:space="preserve">   区域间转移性支出</t>
  </si>
  <si>
    <t xml:space="preserve">   调出资金</t>
  </si>
  <si>
    <t xml:space="preserve">   安排预算稳定调节基金</t>
  </si>
  <si>
    <t xml:space="preserve">   债务还本支出</t>
  </si>
  <si>
    <t>结转下年支出</t>
  </si>
  <si>
    <t>总支出合计</t>
  </si>
  <si>
    <t>表3</t>
  </si>
  <si>
    <t>2023年槐荫区本级一般公共预算收入决算表</t>
  </si>
  <si>
    <t>表4</t>
  </si>
  <si>
    <t>2023年槐荫区本级一般公共预算支出决算表</t>
  </si>
  <si>
    <t>表5</t>
  </si>
  <si>
    <t>2023年槐荫区本级一般公共预算支出决算表（功能分类）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</si>
  <si>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</si>
  <si>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</si>
  <si>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</si>
  <si>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</si>
  <si>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</si>
  <si>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</si>
  <si>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</si>
  <si>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</si>
  <si>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</si>
  <si>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</si>
  <si>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</si>
  <si>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</si>
  <si>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</si>
  <si>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</si>
  <si>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</si>
  <si>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</si>
  <si>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</si>
  <si>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</si>
  <si>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</si>
  <si>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</si>
  <si>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</si>
  <si>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</si>
  <si>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</si>
  <si>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</si>
  <si>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</si>
  <si>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</si>
  <si>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</si>
  <si>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</si>
  <si>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</si>
  <si>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</si>
  <si>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</si>
  <si>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</si>
  <si>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</si>
  <si>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</si>
  <si>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</si>
  <si>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</si>
  <si>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</si>
  <si>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</si>
  <si>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</si>
  <si>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</si>
  <si>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</si>
  <si>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</si>
  <si>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</si>
  <si>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</si>
  <si>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</si>
  <si>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</si>
  <si>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</si>
  <si>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</si>
  <si>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</si>
  <si>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</si>
  <si>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</si>
  <si>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</si>
  <si>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</si>
  <si>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</si>
  <si>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</si>
  <si>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</si>
  <si>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</si>
  <si>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</si>
  <si>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</si>
  <si>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</si>
  <si>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</si>
  <si>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</si>
  <si>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</si>
  <si>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</si>
  <si>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</si>
  <si>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</si>
  <si>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</si>
  <si>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</si>
  <si>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</si>
  <si>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</si>
  <si>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</si>
  <si>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</si>
  <si>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</si>
  <si>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</si>
  <si>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</si>
  <si>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</si>
  <si>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</si>
  <si>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</si>
  <si>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</si>
  <si>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</si>
  <si>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</si>
  <si>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</si>
  <si>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</si>
  <si>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</si>
  <si>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</si>
  <si>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</si>
  <si>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</si>
  <si>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</si>
  <si>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</si>
  <si>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</si>
  <si>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</si>
  <si>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</si>
  <si>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</si>
  <si>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</si>
  <si>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</si>
  <si>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</si>
  <si>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</si>
  <si>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</si>
  <si>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</si>
  <si>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</si>
  <si>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</si>
  <si>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</si>
  <si>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</si>
  <si>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</si>
  <si>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</si>
  <si>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</si>
  <si>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</si>
  <si>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</si>
  <si>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</si>
  <si>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</si>
  <si>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</si>
  <si>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</si>
  <si>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</si>
  <si>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</si>
  <si>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</si>
  <si>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</si>
  <si>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</si>
  <si>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</si>
  <si>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</si>
  <si>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</si>
  <si>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</si>
  <si>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</si>
  <si>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</si>
  <si>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</si>
  <si>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</si>
  <si>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</si>
  <si>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</si>
  <si>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</si>
  <si>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</si>
  <si>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</si>
  <si>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</si>
  <si>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</si>
  <si>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</si>
  <si>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</si>
  <si>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</si>
  <si>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</si>
  <si>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</si>
  <si>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</si>
  <si>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</si>
  <si>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</si>
  <si>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</si>
  <si>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</si>
  <si>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</si>
  <si>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</si>
  <si>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</si>
  <si>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</si>
  <si>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</si>
  <si>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</si>
  <si>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</si>
  <si>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</si>
  <si>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</si>
  <si>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</si>
  <si>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</si>
  <si>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</si>
  <si>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</si>
  <si>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</si>
  <si>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</si>
  <si>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</si>
  <si>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</si>
  <si>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</si>
  <si>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</si>
  <si>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</si>
  <si>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</si>
  <si>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</si>
  <si>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</si>
  <si>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</si>
  <si>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</si>
  <si>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</si>
  <si>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</si>
  <si>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</si>
  <si>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</si>
  <si>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</si>
  <si>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</si>
  <si>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</si>
  <si>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</si>
  <si>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</si>
  <si>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</si>
  <si>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</si>
  <si>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</si>
  <si>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</si>
  <si>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</si>
  <si>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</si>
  <si>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</si>
  <si>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</si>
  <si>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</si>
  <si>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</si>
  <si>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</si>
  <si>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</si>
  <si>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</si>
  <si>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</si>
  <si>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</si>
  <si>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</si>
  <si>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</si>
  <si>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</si>
  <si>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</si>
  <si>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</si>
  <si>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</si>
  <si>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</si>
  <si>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</si>
  <si>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</si>
  <si>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</si>
  <si>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</si>
  <si>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</si>
  <si>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</si>
  <si>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</si>
  <si>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</si>
  <si>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</si>
  <si>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</si>
  <si>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</si>
  <si>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</si>
  <si>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</si>
  <si>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</si>
  <si>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</si>
  <si>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</si>
  <si>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</si>
  <si>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</si>
  <si>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</si>
  <si>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</si>
  <si>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</si>
  <si>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</si>
  <si>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</si>
  <si>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</si>
  <si>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</si>
  <si>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</si>
  <si>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</si>
  <si>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</si>
  <si>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</si>
  <si>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</si>
  <si>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</si>
  <si>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</si>
  <si>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</si>
  <si>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</si>
  <si>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</si>
  <si>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</si>
  <si>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</si>
  <si>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</si>
  <si>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</si>
  <si>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</si>
  <si>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</si>
  <si>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</si>
  <si>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</si>
  <si>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</si>
  <si>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</si>
  <si>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</si>
  <si>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</si>
  <si>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</si>
  <si>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</si>
  <si>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</si>
  <si>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</si>
  <si>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</si>
  <si>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</si>
  <si>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</si>
  <si>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</si>
  <si>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</si>
  <si>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</si>
  <si>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</si>
  <si>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</si>
  <si>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</si>
  <si>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</si>
  <si>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</si>
  <si>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</si>
  <si>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</si>
  <si>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</si>
  <si>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</si>
  <si>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</si>
  <si>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</si>
  <si>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</si>
  <si>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</si>
  <si>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</si>
  <si>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</si>
  <si>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</si>
  <si>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</si>
  <si>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</si>
  <si>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</si>
  <si>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</si>
  <si>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</si>
  <si>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</si>
  <si>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</si>
  <si>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</si>
  <si>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</si>
  <si>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</si>
  <si>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</si>
  <si>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</si>
  <si>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</si>
  <si>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</si>
  <si>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</si>
  <si>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</si>
  <si>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</si>
  <si>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</si>
  <si>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</si>
  <si>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</si>
  <si>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</si>
  <si>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</si>
  <si>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</si>
  <si>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</si>
  <si>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</si>
  <si>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</si>
  <si>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</si>
  <si>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</si>
  <si>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</si>
  <si>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</si>
  <si>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</si>
  <si>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</si>
  <si>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</si>
  <si>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</si>
  <si>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</si>
  <si>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</si>
  <si>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</si>
  <si>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</si>
  <si>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</si>
  <si>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</si>
  <si>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</si>
  <si>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</si>
  <si>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</si>
  <si>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</si>
  <si>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</si>
  <si>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</si>
  <si>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</si>
  <si>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</si>
  <si>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</si>
  <si>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</si>
  <si>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</si>
  <si>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</si>
  <si>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</si>
  <si>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</si>
  <si>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</si>
  <si>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</si>
  <si>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</si>
  <si>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</si>
  <si>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</si>
  <si>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</si>
  <si>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</si>
  <si>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</si>
  <si>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</si>
  <si>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</si>
  <si>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</si>
  <si>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</si>
  <si>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</si>
  <si>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</si>
  <si>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</si>
  <si>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</si>
  <si>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</si>
  <si>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</si>
  <si>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</si>
  <si>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</si>
  <si>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</si>
  <si>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</si>
  <si>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</si>
  <si>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</si>
  <si>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</si>
  <si>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</si>
  <si>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</si>
  <si>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</si>
  <si>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</si>
  <si>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</si>
  <si>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</si>
  <si>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</si>
  <si>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</si>
  <si>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</si>
  <si>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</si>
  <si>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</si>
  <si>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</si>
  <si>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</si>
  <si>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</si>
  <si>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</si>
  <si>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</si>
  <si>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</si>
  <si>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</si>
  <si>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</si>
  <si>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</si>
  <si>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</si>
  <si>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</si>
  <si>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</si>
  <si>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</si>
  <si>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</si>
  <si>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</si>
  <si>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</si>
  <si>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</si>
  <si>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</si>
  <si>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</si>
  <si>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</si>
  <si>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</si>
  <si>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</si>
  <si>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</si>
  <si>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</si>
  <si>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</si>
  <si>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</si>
  <si>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</si>
  <si>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</si>
  <si>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</si>
  <si>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</si>
  <si>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</si>
  <si>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</si>
  <si>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</si>
  <si>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</si>
  <si>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</si>
  <si>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</si>
  <si>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</si>
  <si>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</si>
  <si>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</si>
  <si>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</si>
  <si>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</si>
  <si>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</si>
  <si>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</si>
  <si>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</si>
  <si>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</si>
  <si>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</si>
  <si>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</si>
  <si>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</si>
  <si>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</si>
  <si>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</si>
  <si>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</si>
  <si>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</si>
  <si>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</si>
  <si>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</si>
  <si>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</si>
  <si>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</si>
  <si>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</si>
  <si>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</si>
  <si>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</si>
  <si>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</si>
  <si>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</si>
  <si>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</si>
  <si>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</si>
  <si>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</si>
  <si>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</si>
  <si>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</si>
  <si>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</si>
  <si>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</si>
  <si>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</si>
  <si>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</si>
  <si>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</si>
  <si>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</si>
  <si>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</si>
  <si>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</si>
  <si>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</si>
  <si>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</si>
  <si>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</si>
  <si>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</si>
  <si>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</si>
  <si>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</si>
  <si>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</si>
  <si>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</si>
  <si>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</si>
  <si>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</si>
  <si>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</si>
  <si>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</si>
  <si>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</si>
  <si>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</si>
  <si>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</si>
  <si>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</si>
  <si>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</si>
  <si>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</si>
  <si>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</si>
  <si>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</si>
  <si>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</si>
  <si>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</si>
  <si>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</si>
  <si>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</si>
  <si>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</si>
  <si>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</si>
  <si>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</si>
  <si>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</si>
  <si>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</si>
  <si>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</si>
  <si>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</si>
  <si>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</si>
  <si>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</si>
  <si>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</si>
  <si>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</si>
  <si>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</si>
  <si>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</si>
  <si>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</si>
  <si>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</si>
  <si>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</si>
  <si>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</si>
  <si>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</si>
  <si>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</si>
  <si>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</si>
  <si>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</si>
  <si>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</si>
  <si>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</si>
  <si>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</si>
  <si>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</si>
  <si>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</si>
  <si>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</si>
  <si>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</si>
  <si>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</si>
  <si>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</si>
  <si>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</si>
  <si>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</si>
  <si>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</si>
  <si>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</si>
  <si>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</si>
  <si>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</si>
  <si>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</si>
  <si>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</si>
  <si>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</si>
  <si>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</si>
  <si>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</si>
  <si>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</si>
  <si>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</si>
  <si>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</si>
  <si>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</si>
  <si>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</si>
  <si>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</si>
  <si>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</si>
  <si>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</si>
  <si>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</si>
  <si>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</si>
  <si>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</si>
  <si>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</si>
  <si>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</si>
  <si>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</si>
  <si>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</si>
  <si>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</si>
  <si>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</si>
  <si>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</si>
  <si>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</si>
  <si>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</si>
  <si>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</si>
  <si>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</si>
  <si>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</si>
  <si>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</si>
  <si>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</si>
  <si>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</si>
  <si>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</si>
  <si>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</si>
  <si>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</si>
  <si>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</si>
  <si>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</si>
  <si>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</si>
  <si>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</si>
  <si>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</si>
  <si>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</si>
  <si>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</si>
  <si>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</si>
  <si>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</si>
  <si>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</si>
  <si>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</si>
  <si>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</si>
  <si>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</si>
  <si>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</si>
  <si>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</si>
  <si>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</si>
  <si>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</si>
  <si>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</si>
  <si>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</si>
  <si>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</si>
  <si>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</si>
  <si>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</si>
  <si>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</si>
  <si>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</si>
  <si>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</si>
  <si>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</si>
  <si>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</si>
  <si>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</si>
  <si>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</si>
  <si>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</si>
  <si>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</si>
  <si>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</si>
  <si>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</si>
  <si>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</si>
  <si>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</si>
  <si>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</si>
  <si>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</si>
  <si>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</si>
  <si>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</si>
  <si>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</si>
  <si>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</si>
  <si>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</si>
  <si>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</si>
  <si>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</si>
  <si>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</si>
  <si>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</si>
  <si>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</si>
  <si>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</si>
  <si>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</si>
  <si>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</si>
  <si>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</si>
  <si>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</si>
  <si>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</si>
  <si>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</si>
  <si>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</si>
  <si>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</si>
  <si>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</si>
  <si>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</si>
  <si>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</si>
  <si>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</si>
  <si>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</si>
  <si>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</si>
  <si>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</si>
  <si>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</si>
  <si>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</si>
  <si>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</si>
  <si>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</si>
  <si>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</si>
  <si>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</si>
  <si>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</si>
  <si>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</si>
  <si>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</si>
  <si>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</si>
  <si>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</si>
  <si>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</si>
  <si>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</si>
  <si>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</si>
  <si>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</si>
  <si>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</si>
  <si>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</si>
  <si>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</si>
  <si>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</si>
  <si>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</si>
  <si>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</si>
  <si>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</si>
  <si>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</si>
  <si>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</si>
  <si>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</si>
  <si>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</si>
  <si>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</si>
  <si>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</si>
  <si>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</si>
  <si>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</si>
  <si>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</si>
  <si>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</si>
  <si>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</si>
  <si>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</si>
  <si>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</si>
  <si>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</si>
  <si>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</si>
  <si>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</si>
  <si>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</si>
  <si>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</si>
  <si>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</si>
  <si>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</si>
  <si>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</si>
  <si>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</si>
  <si>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</si>
  <si>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</si>
  <si>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</si>
  <si>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</si>
  <si>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</si>
  <si>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</si>
  <si>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</si>
  <si>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</si>
  <si>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</si>
  <si>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</si>
  <si>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</si>
  <si>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</si>
  <si>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</si>
  <si>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</si>
  <si>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</si>
  <si>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</si>
  <si>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</si>
  <si>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</si>
  <si>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</si>
  <si>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</si>
  <si>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</si>
  <si>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</si>
  <si>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</si>
  <si>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</si>
  <si>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</si>
  <si>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</si>
  <si>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</si>
  <si>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</si>
  <si>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</si>
  <si>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</si>
  <si>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</si>
  <si>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</si>
  <si>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</si>
  <si>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</si>
  <si>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</si>
  <si>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</si>
  <si>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</si>
  <si>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</si>
  <si>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</si>
  <si>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</si>
  <si>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</si>
  <si>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</si>
  <si>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</si>
  <si>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</si>
  <si>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</si>
  <si>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</si>
  <si>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</si>
  <si>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</si>
  <si>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</si>
  <si>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</si>
  <si>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</si>
  <si>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</si>
  <si>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</si>
  <si>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</si>
  <si>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</si>
  <si>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</si>
  <si>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</si>
  <si>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</si>
  <si>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</si>
  <si>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</si>
  <si>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</si>
  <si>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</si>
  <si>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</si>
  <si>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</si>
  <si>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</si>
  <si>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</si>
  <si>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</si>
  <si>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</si>
  <si>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</si>
  <si>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</si>
  <si>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</si>
  <si>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</si>
  <si>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</si>
  <si>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</si>
  <si>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</si>
  <si>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</si>
  <si>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</si>
  <si>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</si>
  <si>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</si>
  <si>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</si>
  <si>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</si>
  <si>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</si>
  <si>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</si>
  <si>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</si>
  <si>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</si>
  <si>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</si>
  <si>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</si>
  <si>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</si>
  <si>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</si>
  <si>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</si>
  <si>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</si>
  <si>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</si>
  <si>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</si>
  <si>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</si>
  <si>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</si>
  <si>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</si>
  <si>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</si>
  <si>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</si>
  <si>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</si>
  <si>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</si>
  <si>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</si>
  <si>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</si>
  <si>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</si>
  <si>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</si>
  <si>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</si>
  <si>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</si>
  <si>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</si>
  <si>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</si>
  <si>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</si>
  <si>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</si>
  <si>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</si>
  <si>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</si>
  <si>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</si>
  <si>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</si>
  <si>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</si>
  <si>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</si>
  <si>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</si>
  <si>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</si>
  <si>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</si>
  <si>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</si>
  <si>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</si>
  <si>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</si>
  <si>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</si>
  <si>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</si>
  <si>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</si>
  <si>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</si>
  <si>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</si>
  <si>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</si>
  <si>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</si>
  <si>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</si>
  <si>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</si>
  <si>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</si>
  <si>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</si>
  <si>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</si>
  <si>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</si>
  <si>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</si>
  <si>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</si>
  <si>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</si>
  <si>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</si>
  <si>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</si>
  <si>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</si>
  <si>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</si>
  <si>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</si>
  <si>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</si>
  <si>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</si>
  <si>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</si>
  <si>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</si>
  <si>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</si>
  <si>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</si>
  <si>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</si>
  <si>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</si>
  <si>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</si>
  <si>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</si>
  <si>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</si>
  <si>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</si>
  <si>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</si>
  <si>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</si>
  <si>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</si>
  <si>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</si>
  <si>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</si>
  <si>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</si>
  <si>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</si>
  <si>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</si>
  <si>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</si>
  <si>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</si>
  <si>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</si>
  <si>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</si>
  <si>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</si>
  <si>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</si>
  <si>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</si>
  <si>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</si>
  <si>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</si>
  <si>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</si>
  <si>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</si>
  <si>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</si>
  <si>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</si>
  <si>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</si>
  <si>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</si>
  <si>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</si>
  <si>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</si>
  <si>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</si>
  <si>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</si>
  <si>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</si>
  <si>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</si>
  <si>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</si>
  <si>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</si>
  <si>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</si>
  <si>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</si>
  <si>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</si>
  <si>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</si>
  <si>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</si>
  <si>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</si>
  <si>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</si>
  <si>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</si>
  <si>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</si>
  <si>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</si>
  <si>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</si>
  <si>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</si>
  <si>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</si>
  <si>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</si>
  <si>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</si>
  <si>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</si>
  <si>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</si>
  <si>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</si>
  <si>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</si>
  <si>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</si>
  <si>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</si>
  <si>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</si>
  <si>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</si>
  <si>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</si>
  <si>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</si>
  <si>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</si>
  <si>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</si>
  <si>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</si>
  <si>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</si>
  <si>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</si>
  <si>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</si>
  <si>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</si>
  <si>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</si>
  <si>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</si>
  <si>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</si>
  <si>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</si>
  <si>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</si>
  <si>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</si>
  <si>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</si>
  <si>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</si>
  <si>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</si>
  <si>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</si>
  <si>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</si>
  <si>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</si>
  <si>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</si>
  <si>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</si>
  <si>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</si>
  <si>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</si>
  <si>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</si>
  <si>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</si>
  <si>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</si>
  <si>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</si>
  <si>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</si>
  <si>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</si>
  <si>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</si>
  <si>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</si>
  <si>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</si>
  <si>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</si>
  <si>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</si>
  <si>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</si>
  <si>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</si>
  <si>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</si>
  <si>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</si>
  <si>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</si>
  <si>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</si>
  <si>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</si>
  <si>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</si>
  <si>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</si>
  <si>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</si>
  <si>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</si>
  <si>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</si>
  <si>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</si>
  <si>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</si>
  <si>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</si>
  <si>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</si>
  <si>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</si>
  <si>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</si>
  <si>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</si>
  <si>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</si>
  <si>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</si>
  <si>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</si>
  <si>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</si>
  <si>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</si>
  <si>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</si>
  <si>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</si>
  <si>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</si>
  <si>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</si>
  <si>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</si>
  <si>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</si>
  <si>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</si>
  <si>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</si>
  <si>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</si>
  <si>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</si>
  <si>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</si>
  <si>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</si>
  <si>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</si>
  <si>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</si>
  <si>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</si>
  <si>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</si>
  <si>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</si>
  <si>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</si>
  <si>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</si>
  <si>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</si>
  <si>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</si>
  <si>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</si>
  <si>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</si>
  <si>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</si>
  <si>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</si>
  <si>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</si>
  <si>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</si>
  <si>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</si>
  <si>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</si>
  <si>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</si>
  <si>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</si>
  <si>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</si>
  <si>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</si>
  <si>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</si>
  <si>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</si>
  <si>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</si>
  <si>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</si>
  <si>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</si>
  <si>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</si>
  <si>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</si>
  <si>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</si>
  <si>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</si>
  <si>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</si>
  <si>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</si>
  <si>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</si>
  <si>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</si>
  <si>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</si>
  <si>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</si>
  <si>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</si>
  <si>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</si>
  <si>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</si>
  <si>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</si>
  <si>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</si>
  <si>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</si>
  <si>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</si>
  <si>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</si>
  <si>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</si>
  <si>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</si>
  <si>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</si>
  <si>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</si>
  <si>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</si>
  <si>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</si>
  <si>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</si>
  <si>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</si>
  <si>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</si>
  <si>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</si>
  <si>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</si>
  <si>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</si>
  <si>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</si>
  <si>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</si>
  <si>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</si>
  <si>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</si>
  <si>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</si>
  <si>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</si>
  <si>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</si>
  <si>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</si>
  <si>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</si>
  <si>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</si>
  <si>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</si>
  <si>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</si>
  <si>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</si>
  <si>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</si>
  <si>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</si>
  <si>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</si>
  <si>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</si>
  <si>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</si>
  <si>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</si>
  <si>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</si>
  <si>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</si>
  <si>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</si>
  <si>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</si>
  <si>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</si>
  <si>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</si>
  <si>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</si>
  <si>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</si>
  <si>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</si>
  <si>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</si>
  <si>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</si>
  <si>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</si>
  <si>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</si>
  <si>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</si>
  <si>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</si>
  <si>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</si>
  <si>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</si>
  <si>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</si>
  <si>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</si>
  <si>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</si>
  <si>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</si>
  <si>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</si>
  <si>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</si>
  <si>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</si>
  <si>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</si>
  <si>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</si>
  <si>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</si>
  <si>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表6</t>
  </si>
  <si>
    <t>2023年度本级一般公共预算基本支出决算经济分类表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</si>
  <si>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</si>
  <si>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</si>
  <si>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</si>
  <si>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</si>
  <si>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</si>
  <si>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</si>
  <si>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</si>
  <si>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</si>
  <si>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</si>
  <si>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</si>
  <si>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</si>
  <si>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</si>
  <si>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</si>
  <si>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</si>
  <si>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</si>
  <si>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</si>
  <si>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</si>
  <si>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</si>
  <si>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</si>
  <si>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</si>
  <si>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</si>
  <si>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</si>
  <si>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</si>
  <si>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</si>
  <si>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</si>
  <si>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</si>
  <si>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</si>
  <si>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</si>
  <si>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</si>
  <si>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</si>
  <si>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</si>
  <si>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</si>
  <si>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</si>
  <si>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</si>
  <si>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</si>
  <si>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</si>
  <si>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</si>
  <si>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</si>
  <si>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</si>
  <si>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</si>
  <si>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</si>
  <si>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</si>
  <si>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</si>
  <si>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</si>
  <si>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</si>
  <si>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</si>
  <si>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</si>
  <si>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</si>
  <si>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</si>
  <si>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</si>
  <si>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</si>
  <si>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</si>
  <si>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</si>
  <si>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</si>
  <si>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</si>
  <si>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</si>
  <si>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</si>
  <si>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</si>
  <si>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</si>
  <si>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</si>
  <si>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</si>
  <si>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</si>
  <si>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</si>
  <si>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</si>
  <si>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>表7</t>
  </si>
  <si>
    <t>2023年一般公共预算对下税收返还及一般性转移支付决算表</t>
  </si>
  <si>
    <t>合计</t>
  </si>
  <si>
    <t>槐荫区</t>
  </si>
  <si>
    <t>一、返还性支出</t>
  </si>
  <si>
    <t>二、一般性转移支付</t>
  </si>
  <si>
    <t>合　计</t>
  </si>
  <si>
    <t>备注：槐荫区无对下税收返还及一般性转移支付，此表为空表</t>
  </si>
  <si>
    <t>表8</t>
  </si>
  <si>
    <t>2023年一般公共预算安排的专项转移支付分地区、分项目决算表</t>
  </si>
  <si>
    <r>
      <rPr>
        <b/>
        <sz val="11"/>
        <color rgb="FF000000"/>
        <rFont val="宋体"/>
        <charset val="134"/>
      </rPr>
      <t>项</t>
    </r>
    <r>
      <rPr>
        <b/>
        <sz val="11"/>
        <color indexed="8"/>
        <rFont val="宋体"/>
        <charset val="134"/>
      </rPr>
      <t>       目</t>
    </r>
  </si>
  <si>
    <t>合    计</t>
  </si>
  <si>
    <t>一、一般公共服务方面</t>
  </si>
  <si>
    <t>二、公共安全方面</t>
  </si>
  <si>
    <t>三、教育方面</t>
  </si>
  <si>
    <t>四、科学技术方面</t>
  </si>
  <si>
    <t xml:space="preserve">    其中：人才建设资金</t>
  </si>
  <si>
    <t xml:space="preserve">         科技创新发展资金</t>
  </si>
  <si>
    <t>五、文化旅游体育与传媒方面</t>
  </si>
  <si>
    <t xml:space="preserve">    其中：宣传文化旅游发展资金</t>
  </si>
  <si>
    <t>六、社会保障和就业方面</t>
  </si>
  <si>
    <t xml:space="preserve">    其中：残疾人康复和就业资金</t>
  </si>
  <si>
    <t xml:space="preserve">         基本建设投资</t>
  </si>
  <si>
    <t>七、卫生健康方面</t>
  </si>
  <si>
    <t xml:space="preserve">    其中：卫生健康资金</t>
  </si>
  <si>
    <t>八、节能环保方面</t>
  </si>
  <si>
    <t xml:space="preserve">    其中：环境污染防治资金</t>
  </si>
  <si>
    <t xml:space="preserve">         住房和城镇化建设资金</t>
  </si>
  <si>
    <t>九、城乡社区方面</t>
  </si>
  <si>
    <t xml:space="preserve">    其中：基本建设投资</t>
  </si>
  <si>
    <t>十、农林水方面</t>
  </si>
  <si>
    <t xml:space="preserve">    其中：乡村振兴重大专项资金</t>
  </si>
  <si>
    <t>十一、交通运输方面</t>
  </si>
  <si>
    <t xml:space="preserve">    其中：交通发展资金</t>
  </si>
  <si>
    <t>十二、资源勘探工业信息等方面</t>
  </si>
  <si>
    <t xml:space="preserve">    其中：工业转型发展资金</t>
  </si>
  <si>
    <t>十三、商业服务业等方面</t>
  </si>
  <si>
    <t xml:space="preserve">         商贸发展和市场开拓资金</t>
  </si>
  <si>
    <t>十四、金融方面</t>
  </si>
  <si>
    <t xml:space="preserve">    其中：金融发展资金</t>
  </si>
  <si>
    <t>十五、自然资源海洋气象等方面</t>
  </si>
  <si>
    <t xml:space="preserve">    其中：国土勘探和治理资金</t>
  </si>
  <si>
    <t>十六、住房保障方面</t>
  </si>
  <si>
    <t>十七、粮油物资储备方面</t>
  </si>
  <si>
    <t>十八、灾害防治及应急管理方面</t>
  </si>
  <si>
    <t xml:space="preserve">    其中：安全生产和应急管理资金</t>
  </si>
  <si>
    <t xml:space="preserve">         金融发展资金</t>
  </si>
  <si>
    <t>十九、其他方面</t>
  </si>
  <si>
    <t>表9</t>
  </si>
  <si>
    <t>2023年槐荫区政府性基金预算（含转移支付）收入决算表</t>
  </si>
  <si>
    <t xml:space="preserve"> 单位：万元</t>
  </si>
  <si>
    <t>调整预期数</t>
  </si>
  <si>
    <t>备注2022</t>
  </si>
  <si>
    <t>本年收入合计</t>
  </si>
  <si>
    <t xml:space="preserve">    地方政府债券转贷收入</t>
  </si>
  <si>
    <t xml:space="preserve">    调入资金</t>
  </si>
  <si>
    <t>表10</t>
  </si>
  <si>
    <t>2023年槐荫区政府性基金预算支出决算表</t>
  </si>
  <si>
    <t xml:space="preserve">  单位：万元</t>
  </si>
  <si>
    <t>2022年</t>
  </si>
  <si>
    <t>一、教育</t>
  </si>
  <si>
    <t>二、科学技术</t>
  </si>
  <si>
    <t>三、文化旅游体育与传媒</t>
  </si>
  <si>
    <t>四、社会保障和就业</t>
  </si>
  <si>
    <t>五、节能环保</t>
  </si>
  <si>
    <t>六、城乡社区事务</t>
  </si>
  <si>
    <t>七、农林水事务</t>
  </si>
  <si>
    <t>八、交通运输</t>
  </si>
  <si>
    <t>九、资源勘探电力信息等事务</t>
  </si>
  <si>
    <t>十、商业服务业等事务</t>
  </si>
  <si>
    <t>十一、金融监管等事务</t>
  </si>
  <si>
    <t>十二、其他支出</t>
  </si>
  <si>
    <t>十三、债务付息支出</t>
  </si>
  <si>
    <t>十四、抗疫特别国债安排的支出</t>
  </si>
  <si>
    <t>支出合计</t>
  </si>
  <si>
    <t>表11</t>
  </si>
  <si>
    <t>2023年槐荫区本级政府性基金预算（含转移支付）收入决算表</t>
  </si>
  <si>
    <t>表12</t>
  </si>
  <si>
    <t>表13</t>
  </si>
  <si>
    <t>2023年槐荫区政府性基金对下转移支付分项目、分地区决算表</t>
  </si>
  <si>
    <t>项       目</t>
  </si>
  <si>
    <t>**县</t>
  </si>
  <si>
    <t>一、国家电影事业发展专项资金</t>
  </si>
  <si>
    <t>二、旅游发展基金</t>
  </si>
  <si>
    <t>三、大中型水库移民后期扶持基金</t>
  </si>
  <si>
    <t>四、国有土地使用权出让收入及对应专项债务收入安排的支出</t>
  </si>
  <si>
    <t>五、国家重大水利工程建设基金</t>
  </si>
  <si>
    <t>六、港口建设费安排的支出</t>
  </si>
  <si>
    <t>七、民航发展基金</t>
  </si>
  <si>
    <t>八、彩票公益金及彩票发行销售机构业务费安排的支出</t>
  </si>
  <si>
    <t>九、其他政府性基金及对应专项债务收入安排的支出</t>
  </si>
  <si>
    <t>备注：槐荫区无政府性基金对下转移支付，此表为空表</t>
  </si>
  <si>
    <t>表14</t>
  </si>
  <si>
    <t>2023年槐荫区国有资本经营预算收入决算表</t>
  </si>
  <si>
    <t>2023预期数</t>
  </si>
  <si>
    <t>一、利润收入</t>
  </si>
  <si>
    <t xml:space="preserve">    建筑施工企业利润收入</t>
  </si>
  <si>
    <t xml:space="preserve">    其他国有资本经营预算企业利润收入</t>
  </si>
  <si>
    <t>二、股利股息收入</t>
  </si>
  <si>
    <t>三、产权转让收入</t>
  </si>
  <si>
    <t>四、清算收入</t>
  </si>
  <si>
    <t>五、其他国有资本经营预算收入</t>
  </si>
  <si>
    <t>六、上级补助收入</t>
  </si>
  <si>
    <t>上年结转收入</t>
  </si>
  <si>
    <t>收入总计</t>
  </si>
  <si>
    <t>表15</t>
  </si>
  <si>
    <t>2023年槐荫区国有资本经营预算支出执行情况表</t>
  </si>
  <si>
    <t xml:space="preserve">       单位：万元</t>
  </si>
  <si>
    <t>一、社会保障和就业支出</t>
  </si>
  <si>
    <t>二、国有资本经营预算支出</t>
  </si>
  <si>
    <t xml:space="preserve">  解决历史遗留问题及改革成本支出</t>
  </si>
  <si>
    <t xml:space="preserve">    国有企业退休人员社会化管理补助支出</t>
  </si>
  <si>
    <t xml:space="preserve">    其他解决历史遗留问题及改革成本支出</t>
  </si>
  <si>
    <t xml:space="preserve">    其他国有资本经营预算支出</t>
  </si>
  <si>
    <t xml:space="preserve">      其他国有资本经营预算支出</t>
  </si>
  <si>
    <t>本年支出合计</t>
  </si>
  <si>
    <t>调出资金</t>
  </si>
  <si>
    <t>结转下年支出合计</t>
  </si>
  <si>
    <t>支出总计</t>
  </si>
  <si>
    <t>表16</t>
  </si>
  <si>
    <t>2023年槐荫区本级国有资本经营预算收入决算表</t>
  </si>
  <si>
    <t>表17</t>
  </si>
  <si>
    <t>2023年槐荫区本级国有资本经营预算支出执行情况表</t>
  </si>
  <si>
    <r>
      <rPr>
        <b/>
        <sz val="11"/>
        <rFont val="宋体"/>
        <charset val="134"/>
        <scheme val="minor"/>
      </rPr>
      <t>表1</t>
    </r>
    <r>
      <rPr>
        <b/>
        <sz val="11"/>
        <rFont val="宋体"/>
        <charset val="134"/>
      </rPr>
      <t>8</t>
    </r>
  </si>
  <si>
    <t>2023年槐荫区对下国有资本经营预算转移支付分项目分地区决算表</t>
  </si>
  <si>
    <t>地   区</t>
  </si>
  <si>
    <t>其中：</t>
  </si>
  <si>
    <t>国有企业退休人员社会化管理支出</t>
  </si>
  <si>
    <t>省属困难企业独生子女父母养老补助</t>
  </si>
  <si>
    <t>备注：槐荫区为无国有资本对下转移支付，此表为空表</t>
  </si>
  <si>
    <t>表19</t>
  </si>
  <si>
    <t>2023年槐荫区社会保险基金预算收入决算表</t>
  </si>
  <si>
    <t>2023年预算数</t>
  </si>
  <si>
    <t>占预算%</t>
  </si>
  <si>
    <t xml:space="preserve"> 一、城乡居民基本养老保险基金收入</t>
  </si>
  <si>
    <t>其中：保险费收入</t>
  </si>
  <si>
    <t xml:space="preserve">      财政补贴收入</t>
  </si>
  <si>
    <t xml:space="preserve">      其他收入</t>
  </si>
  <si>
    <t>二、机关事业单位养老保险基金收入</t>
  </si>
  <si>
    <t>社会保险基金收入合计</t>
  </si>
  <si>
    <t>表20</t>
  </si>
  <si>
    <t xml:space="preserve"> 2023年槐荫区社会保险基金预算支出决算表</t>
  </si>
  <si>
    <t>占预期%</t>
  </si>
  <si>
    <t>一、城乡居民基本养老保险基金支出</t>
  </si>
  <si>
    <t>其中：基本养老保险待遇金支出</t>
  </si>
  <si>
    <t xml:space="preserve">      其他支出</t>
  </si>
  <si>
    <t>二、机关事业单位养老保险基金支出</t>
  </si>
  <si>
    <t>社会保险基金支出合计</t>
  </si>
  <si>
    <t>其中：社会保险待遇金支出</t>
  </si>
  <si>
    <t>表21</t>
  </si>
  <si>
    <t xml:space="preserve"> 2023年槐荫区社会保险基金预算结余表</t>
  </si>
  <si>
    <t>备注</t>
  </si>
  <si>
    <t>一、社会保险基金本年收支结余合计</t>
  </si>
  <si>
    <t xml:space="preserve">  （一）城乡居民基本养老保险基金</t>
  </si>
  <si>
    <t xml:space="preserve">  （二）机关事业单位养老保险基金</t>
  </si>
  <si>
    <t>二、社会保险基金年末滚存结余合计</t>
  </si>
  <si>
    <t>表22</t>
  </si>
  <si>
    <t>2023年槐荫区本级社会保险基金预算收入决算表</t>
  </si>
  <si>
    <t>表23</t>
  </si>
  <si>
    <t xml:space="preserve"> 2023年槐荫区本级社会保险基金预算支出决算表</t>
  </si>
  <si>
    <t>表24</t>
  </si>
  <si>
    <t xml:space="preserve"> 2023年槐荫区本级社会保险基金预算结余表</t>
  </si>
  <si>
    <t>表25</t>
  </si>
  <si>
    <t>2023年槐荫区地方政府债务限额余额情况表</t>
  </si>
  <si>
    <t>2022年政府债务余额</t>
  </si>
  <si>
    <t>2023年政府债务限额</t>
  </si>
  <si>
    <t>2023年政府债务余额</t>
  </si>
  <si>
    <t>表26</t>
  </si>
  <si>
    <t>2023年槐荫区地方政府一般债务限额余额情况表</t>
  </si>
  <si>
    <t>2022年政府一般债务余额</t>
  </si>
  <si>
    <t>2023年政府一般债务限额</t>
  </si>
  <si>
    <t>2023年政府一般债务余额</t>
  </si>
  <si>
    <t>表27</t>
  </si>
  <si>
    <t>2023年槐荫区地方政府专项债务限额余额情况表</t>
  </si>
  <si>
    <t>2022年政府专项债务余额</t>
  </si>
  <si>
    <t>2023年政府专项债务限额</t>
  </si>
  <si>
    <t>2023年政府专项债务余额</t>
  </si>
  <si>
    <t>表28</t>
  </si>
  <si>
    <t>2023年槐荫区地方政府债券发行情况表</t>
  </si>
  <si>
    <t>一般债券额度</t>
  </si>
  <si>
    <t>专项债券额度</t>
  </si>
  <si>
    <t>小计</t>
  </si>
  <si>
    <t>新增一般
债券</t>
  </si>
  <si>
    <t>再融资债券</t>
  </si>
  <si>
    <t>新增专项
债券</t>
  </si>
  <si>
    <t>再融资
专项债券</t>
  </si>
  <si>
    <t>表29</t>
  </si>
  <si>
    <t>2023年槐荫区地方政府债券还本付息情况表</t>
  </si>
  <si>
    <t>政府债券还本支出</t>
  </si>
  <si>
    <t>政府债券付息支出</t>
  </si>
  <si>
    <t>其中：一般公共预算和政府性基金预算安排债务还本支出</t>
  </si>
  <si>
    <t>其中：发行再融资债券还本支出</t>
  </si>
  <si>
    <t>一般债券付息支出</t>
  </si>
  <si>
    <t>专项债券付息支出</t>
  </si>
  <si>
    <t>表30</t>
  </si>
  <si>
    <t>2023年槐荫区地方政府新增专项债券分用途表</t>
  </si>
  <si>
    <t>交通</t>
  </si>
  <si>
    <t>农林水利建设</t>
  </si>
  <si>
    <t>保障性住房</t>
  </si>
  <si>
    <t>土地储备</t>
  </si>
  <si>
    <t>环境保护</t>
  </si>
  <si>
    <t>教科文卫</t>
  </si>
  <si>
    <t>市政建设</t>
  </si>
  <si>
    <t>表31</t>
  </si>
  <si>
    <t>2023年槐荫区地方政府债务收支决算表</t>
  </si>
  <si>
    <t>一、2022年末政府债务余额</t>
  </si>
  <si>
    <t xml:space="preserve">   其中：一般债务</t>
  </si>
  <si>
    <t xml:space="preserve">         专项债务</t>
  </si>
  <si>
    <t>二、2022年末政府债务限额</t>
  </si>
  <si>
    <t xml:space="preserve">    其中：一般债务限额</t>
  </si>
  <si>
    <t xml:space="preserve">         专项债务限额</t>
  </si>
  <si>
    <t>三、2023年地方政府债务举借额</t>
  </si>
  <si>
    <t xml:space="preserve">   政府债券</t>
  </si>
  <si>
    <t xml:space="preserve">    新增一般债券发行额</t>
  </si>
  <si>
    <t xml:space="preserve">    再融资一般债券发行额</t>
  </si>
  <si>
    <t xml:space="preserve">    新增专项债券发行额</t>
  </si>
  <si>
    <t xml:space="preserve">    再融资专项债券发行额</t>
  </si>
  <si>
    <t>四、2023年地方政府债务还本额</t>
  </si>
  <si>
    <t xml:space="preserve">    其中：一般债务还本额</t>
  </si>
  <si>
    <t xml:space="preserve">          专项债务还本额</t>
  </si>
  <si>
    <t>五、2023年地方政府债务付息</t>
  </si>
  <si>
    <t xml:space="preserve">    一般债务付息</t>
  </si>
  <si>
    <t xml:space="preserve">    专项债务付息</t>
  </si>
  <si>
    <t>六、2023年末地方政府债务余额</t>
  </si>
  <si>
    <t xml:space="preserve">    其中：一般债务</t>
  </si>
  <si>
    <t>七、2023年地方政府债务限额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</si>
</sst>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 "/>
    <numFmt numFmtId="178" formatCode="0.0_ "/>
    <numFmt numFmtId="179" formatCode="#,##0_);[Red]\(#,##0\)"/>
    <numFmt numFmtId="180" formatCode="0_ "/>
    <numFmt numFmtId="181" formatCode="#,##0.00_);[Red]\(#,##0.00\)"/>
    <numFmt numFmtId="182" formatCode="0.00_ "/>
    <numFmt numFmtId="183" formatCode="0.0000_ "/>
    <numFmt numFmtId="184" formatCode="#,##0.0_ "/>
    <numFmt numFmtId="185" formatCode="0_);[Red]\(0\)"/>
  </numFmts>
  <fonts count="34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0"/>
      <name val="文星仿宋"/>
      <charset val="134"/>
    </font>
    <font>
      <sz val="10"/>
      <name val="文星仿宋"/>
      <charset val="134"/>
    </font>
    <font>
      <b/>
      <sz val="10"/>
      <name val="宋体"/>
      <charset val="134"/>
    </font>
    <font>
      <b/>
      <sz val="11"/>
      <name val="文星仿宋"/>
      <charset val="134"/>
    </font>
    <font>
      <sz val="11"/>
      <name val="黑体"/>
      <charset val="134"/>
    </font>
    <font>
      <sz val="11"/>
      <color indexed="0"/>
      <name val="宋体"/>
      <charset val="134"/>
    </font>
    <font>
      <b/>
      <sz val="11"/>
      <color indexed="0"/>
      <name val="宋体"/>
      <charset val="134"/>
    </font>
    <font>
      <sz val="12"/>
      <name val="楷体"/>
      <charset val="134"/>
    </font>
    <font>
      <b/>
      <sz val="20"/>
      <name val="宋体"/>
      <charset val="134"/>
    </font>
    <font>
      <sz val="18"/>
      <name val="宋体"/>
      <charset val="134"/>
    </font>
    <font>
      <sz val="10.5"/>
      <name val="宋体"/>
      <charset val="134"/>
    </font>
    <font>
      <sz val="20"/>
      <name val="宋体"/>
      <charset val="134"/>
    </font>
    <font>
      <sz val="11"/>
      <name val="文星仿宋"/>
      <charset val="134"/>
    </font>
    <font>
      <b/>
      <sz val="22"/>
      <name val="宋体"/>
      <charset val="134"/>
    </font>
    <font>
      <b/>
      <sz val="11"/>
      <color rgb="FF000000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2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3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</cellStyleXfs>
  <cellXfs count="403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5" fillId="0" borderId="2" xfId="0" applyFont="1" applyFill="1" applyBorder="1">
      <alignment vertical="center"/>
    </xf>
    <xf numFmtId="0" fontId="0" fillId="0" borderId="0" xfId="0" applyAlignment="1"/>
    <xf numFmtId="178" fontId="6" fillId="0" borderId="0" xfId="0" applyNumberFormat="1" applyFont="1" applyAlignment="1">
      <alignment horizontal="left" vertical="center" wrapText="1"/>
    </xf>
    <xf numFmtId="178" fontId="9" fillId="0" borderId="0" xfId="0" applyNumberFormat="1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9" fontId="6" fillId="0" borderId="2" xfId="5" applyNumberFormat="1" applyFont="1" applyBorder="1" applyAlignment="1">
      <alignment horizontal="center" vertical="center" wrapText="1"/>
    </xf>
    <xf numFmtId="179" fontId="6" fillId="0" borderId="2" xfId="5" applyNumberFormat="1" applyFont="1" applyFill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Fill="1" applyAlignment="1" applyProtection="1">
      <alignment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/>
    <xf numFmtId="0" fontId="6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right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81" fontId="6" fillId="0" borderId="2" xfId="4" applyNumberFormat="1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vertical="center"/>
    </xf>
    <xf numFmtId="182" fontId="6" fillId="0" borderId="0" xfId="4" applyNumberFormat="1" applyFont="1" applyFill="1" applyAlignment="1">
      <alignment horizontal="left" vertical="center" wrapText="1"/>
    </xf>
    <xf numFmtId="0" fontId="9" fillId="0" borderId="0" xfId="4" applyFont="1" applyFill="1" applyAlignment="1">
      <alignment horizontal="right" vertical="center" wrapText="1"/>
    </xf>
    <xf numFmtId="182" fontId="9" fillId="0" borderId="0" xfId="4" applyNumberFormat="1" applyFont="1" applyFill="1" applyAlignment="1">
      <alignment horizontal="right" vertical="center" wrapText="1"/>
    </xf>
    <xf numFmtId="183" fontId="9" fillId="0" borderId="0" xfId="4" applyNumberFormat="1" applyFont="1" applyFill="1" applyAlignment="1">
      <alignment horizontal="right" vertical="center" wrapText="1"/>
    </xf>
    <xf numFmtId="182" fontId="4" fillId="0" borderId="2" xfId="4" applyNumberFormat="1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182" fontId="6" fillId="0" borderId="0" xfId="4" applyNumberFormat="1" applyFont="1" applyFill="1" applyAlignment="1">
      <alignment horizontal="center" vertical="center" wrapText="1"/>
    </xf>
    <xf numFmtId="0" fontId="10" fillId="0" borderId="0" xfId="0" applyFont="1" applyFill="1" applyAlignment="1"/>
    <xf numFmtId="0" fontId="6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 wrapText="1"/>
    </xf>
    <xf numFmtId="178" fontId="9" fillId="0" borderId="0" xfId="4" applyNumberFormat="1" applyFont="1" applyFill="1" applyAlignment="1">
      <alignment horizontal="right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0" xfId="4" applyFont="1" applyFill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0" xfId="4" applyFont="1" applyFill="1" applyBorder="1" applyAlignment="1">
      <alignment horizontal="left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8" fontId="6" fillId="0" borderId="0" xfId="4" applyNumberFormat="1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9" fillId="0" borderId="0" xfId="19" applyFont="1" applyFill="1" applyAlignment="1">
      <alignment vertical="center"/>
    </xf>
    <xf numFmtId="0" fontId="10" fillId="0" borderId="0" xfId="19" applyFont="1" applyFill="1" applyAlignment="1">
      <alignment vertical="center"/>
    </xf>
    <xf numFmtId="180" fontId="10" fillId="0" borderId="0" xfId="19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6" fillId="0" borderId="0" xfId="19" applyFont="1" applyFill="1" applyAlignment="1">
      <alignment vertical="center"/>
    </xf>
    <xf numFmtId="182" fontId="9" fillId="0" borderId="0" xfId="19" applyNumberFormat="1" applyFont="1" applyFill="1" applyAlignment="1">
      <alignment horizontal="right" vertical="center"/>
    </xf>
    <xf numFmtId="0" fontId="4" fillId="0" borderId="2" xfId="1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19" applyFont="1" applyFill="1" applyBorder="1" applyAlignment="1">
      <alignment horizontal="center" vertical="center"/>
    </xf>
    <xf numFmtId="0" fontId="3" fillId="0" borderId="2" xfId="19" applyFont="1" applyFill="1" applyBorder="1" applyAlignment="1">
      <alignment horizontal="justify" vertical="center" wrapText="1"/>
    </xf>
    <xf numFmtId="177" fontId="3" fillId="0" borderId="2" xfId="19" applyNumberFormat="1" applyFont="1" applyFill="1" applyBorder="1" applyAlignment="1">
      <alignment horizontal="center" vertical="center" wrapText="1"/>
    </xf>
    <xf numFmtId="0" fontId="6" fillId="0" borderId="2" xfId="19" applyFont="1" applyFill="1" applyBorder="1" applyAlignment="1">
      <alignment vertical="center"/>
    </xf>
    <xf numFmtId="0" fontId="7" fillId="0" borderId="2" xfId="19" applyFont="1" applyFill="1" applyBorder="1" applyAlignment="1">
      <alignment horizontal="justify" vertical="center" wrapText="1"/>
    </xf>
    <xf numFmtId="177" fontId="7" fillId="0" borderId="2" xfId="19" applyNumberFormat="1" applyFont="1" applyFill="1" applyBorder="1" applyAlignment="1">
      <alignment horizontal="center" vertical="center" wrapText="1"/>
    </xf>
    <xf numFmtId="0" fontId="7" fillId="0" borderId="2" xfId="19" applyFont="1" applyFill="1" applyBorder="1" applyAlignment="1">
      <alignment vertical="center"/>
    </xf>
    <xf numFmtId="0" fontId="10" fillId="0" borderId="0" xfId="16" applyFont="1" applyFill="1" applyAlignment="1">
      <alignment vertical="center"/>
    </xf>
    <xf numFmtId="0" fontId="9" fillId="0" borderId="0" xfId="16" applyFont="1" applyFill="1" applyAlignment="1">
      <alignment vertical="center"/>
    </xf>
    <xf numFmtId="0" fontId="9" fillId="0" borderId="0" xfId="19" applyFont="1" applyFill="1" applyAlignment="1">
      <alignment vertical="center" wrapText="1"/>
    </xf>
    <xf numFmtId="0" fontId="13" fillId="0" borderId="0" xfId="19" applyFont="1" applyFill="1" applyAlignment="1">
      <alignment vertical="center" wrapText="1"/>
    </xf>
    <xf numFmtId="0" fontId="10" fillId="0" borderId="0" xfId="19" applyFont="1" applyFill="1" applyAlignment="1">
      <alignment vertical="center" wrapText="1"/>
    </xf>
    <xf numFmtId="180" fontId="10" fillId="0" borderId="0" xfId="19" applyNumberFormat="1" applyFont="1" applyFill="1" applyAlignment="1">
      <alignment horizontal="center" vertical="center" wrapText="1"/>
    </xf>
    <xf numFmtId="0" fontId="14" fillId="0" borderId="0" xfId="17" applyFont="1" applyFill="1"/>
    <xf numFmtId="0" fontId="6" fillId="0" borderId="0" xfId="12" applyFont="1" applyFill="1" applyAlignment="1" applyProtection="1">
      <alignment vertical="center" wrapText="1"/>
      <protection locked="0"/>
    </xf>
    <xf numFmtId="0" fontId="6" fillId="0" borderId="0" xfId="16" applyFont="1" applyFill="1" applyAlignment="1">
      <alignment vertical="center"/>
    </xf>
    <xf numFmtId="180" fontId="4" fillId="0" borderId="2" xfId="12" applyNumberFormat="1" applyFont="1" applyFill="1" applyBorder="1" applyAlignment="1" applyProtection="1">
      <alignment horizontal="center" vertical="center" wrapText="1"/>
      <protection locked="0"/>
    </xf>
    <xf numFmtId="177" fontId="4" fillId="0" borderId="2" xfId="2" applyNumberFormat="1" applyFont="1" applyFill="1" applyBorder="1" applyAlignment="1">
      <alignment horizontal="center" vertical="center" wrapText="1"/>
    </xf>
    <xf numFmtId="176" fontId="4" fillId="0" borderId="2" xfId="2" applyNumberFormat="1" applyFont="1" applyFill="1" applyBorder="1" applyAlignment="1">
      <alignment horizontal="center" vertical="center" wrapText="1"/>
    </xf>
    <xf numFmtId="184" fontId="4" fillId="0" borderId="2" xfId="2" applyNumberFormat="1" applyFont="1" applyFill="1" applyBorder="1" applyAlignment="1">
      <alignment horizontal="center" vertical="center" wrapText="1"/>
    </xf>
    <xf numFmtId="177" fontId="15" fillId="0" borderId="2" xfId="2" applyNumberFormat="1" applyFont="1" applyFill="1" applyBorder="1" applyAlignment="1">
      <alignment horizontal="center" vertical="center" wrapText="1"/>
    </xf>
    <xf numFmtId="177" fontId="6" fillId="0" borderId="2" xfId="2" applyNumberFormat="1" applyFont="1" applyFill="1" applyBorder="1" applyAlignment="1">
      <alignment horizontal="center" vertical="center" wrapText="1"/>
    </xf>
    <xf numFmtId="176" fontId="6" fillId="0" borderId="2" xfId="2" applyNumberFormat="1" applyFont="1" applyFill="1" applyBorder="1" applyAlignment="1">
      <alignment horizontal="center" vertical="center" wrapText="1"/>
    </xf>
    <xf numFmtId="184" fontId="6" fillId="0" borderId="2" xfId="2" applyNumberFormat="1" applyFont="1" applyFill="1" applyBorder="1" applyAlignment="1">
      <alignment horizontal="center" vertical="center" wrapText="1"/>
    </xf>
    <xf numFmtId="177" fontId="16" fillId="0" borderId="2" xfId="2" applyNumberFormat="1" applyFont="1" applyFill="1" applyBorder="1" applyAlignment="1">
      <alignment horizontal="center" vertical="center" wrapText="1"/>
    </xf>
    <xf numFmtId="185" fontId="6" fillId="0" borderId="2" xfId="2" applyNumberFormat="1" applyFont="1" applyFill="1" applyBorder="1" applyAlignment="1">
      <alignment horizontal="center" vertical="center" wrapText="1"/>
    </xf>
    <xf numFmtId="0" fontId="4" fillId="0" borderId="2" xfId="19" applyFont="1" applyFill="1" applyBorder="1" applyAlignment="1">
      <alignment horizontal="center" vertical="center" wrapText="1"/>
    </xf>
    <xf numFmtId="177" fontId="4" fillId="0" borderId="2" xfId="19" applyNumberFormat="1" applyFont="1" applyFill="1" applyBorder="1" applyAlignment="1">
      <alignment horizontal="center" vertical="center" wrapText="1"/>
    </xf>
    <xf numFmtId="0" fontId="6" fillId="0" borderId="2" xfId="19" applyFont="1" applyFill="1" applyBorder="1" applyAlignment="1">
      <alignment horizontal="justify" vertical="center" wrapText="1"/>
    </xf>
    <xf numFmtId="177" fontId="6" fillId="0" borderId="2" xfId="19" applyNumberFormat="1" applyFont="1" applyFill="1" applyBorder="1" applyAlignment="1">
      <alignment horizontal="center" vertical="center" wrapText="1"/>
    </xf>
    <xf numFmtId="0" fontId="13" fillId="0" borderId="0" xfId="19" applyFont="1" applyFill="1" applyAlignment="1">
      <alignment vertical="center"/>
    </xf>
    <xf numFmtId="0" fontId="17" fillId="0" borderId="0" xfId="19" applyFont="1" applyFill="1" applyAlignment="1">
      <alignment vertical="center"/>
    </xf>
    <xf numFmtId="0" fontId="14" fillId="0" borderId="0" xfId="17" applyFont="1" applyFill="1" applyProtection="1">
      <protection locked="0"/>
    </xf>
    <xf numFmtId="180" fontId="10" fillId="0" borderId="0" xfId="19" applyNumberFormat="1" applyFont="1" applyFill="1" applyAlignment="1" applyProtection="1">
      <alignment horizontal="center" vertical="center"/>
      <protection locked="0"/>
    </xf>
    <xf numFmtId="0" fontId="10" fillId="0" borderId="0" xfId="19" applyFont="1" applyFill="1" applyAlignment="1" applyProtection="1">
      <alignment vertical="center"/>
      <protection locked="0"/>
    </xf>
    <xf numFmtId="0" fontId="6" fillId="0" borderId="0" xfId="19" applyFont="1" applyFill="1" applyAlignment="1" applyProtection="1">
      <alignment vertical="center"/>
      <protection locked="0"/>
    </xf>
    <xf numFmtId="180" fontId="6" fillId="0" borderId="0" xfId="19" applyNumberFormat="1" applyFont="1" applyFill="1" applyAlignment="1" applyProtection="1">
      <alignment horizontal="center" vertical="center"/>
      <protection locked="0"/>
    </xf>
    <xf numFmtId="182" fontId="9" fillId="0" borderId="0" xfId="19" applyNumberFormat="1" applyFont="1" applyFill="1" applyAlignment="1" applyProtection="1">
      <alignment horizontal="right" vertical="center"/>
      <protection locked="0"/>
    </xf>
    <xf numFmtId="0" fontId="3" fillId="0" borderId="2" xfId="19" applyFont="1" applyFill="1" applyBorder="1" applyAlignment="1" applyProtection="1">
      <alignment horizontal="justify" vertical="center" wrapText="1"/>
      <protection locked="0"/>
    </xf>
    <xf numFmtId="177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184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19" applyFont="1" applyFill="1" applyBorder="1" applyAlignment="1" applyProtection="1">
      <alignment horizontal="justify" vertical="center" wrapText="1"/>
      <protection locked="0"/>
    </xf>
    <xf numFmtId="177" fontId="6" fillId="0" borderId="2" xfId="2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2" applyNumberFormat="1" applyFont="1" applyFill="1" applyBorder="1" applyAlignment="1" applyProtection="1">
      <alignment horizontal="center" vertical="center" wrapText="1"/>
      <protection locked="0"/>
    </xf>
    <xf numFmtId="184" fontId="6" fillId="0" borderId="2" xfId="2" applyNumberFormat="1" applyFont="1" applyFill="1" applyBorder="1" applyAlignment="1" applyProtection="1">
      <alignment horizontal="center" vertical="center" wrapText="1"/>
      <protection locked="0"/>
    </xf>
    <xf numFmtId="177" fontId="16" fillId="0" borderId="2" xfId="2" applyNumberFormat="1" applyFont="1" applyFill="1" applyBorder="1" applyAlignment="1" applyProtection="1">
      <alignment horizontal="center" vertical="center" wrapText="1"/>
      <protection locked="0"/>
    </xf>
    <xf numFmtId="177" fontId="3" fillId="0" borderId="2" xfId="2" applyNumberFormat="1" applyFont="1" applyFill="1" applyBorder="1" applyAlignment="1">
      <alignment horizontal="center" vertical="center" wrapText="1"/>
    </xf>
    <xf numFmtId="177" fontId="15" fillId="0" borderId="2" xfId="2" applyNumberFormat="1" applyFont="1" applyFill="1" applyBorder="1" applyAlignment="1" applyProtection="1">
      <alignment horizontal="center" vertical="center" wrapText="1"/>
      <protection locked="0"/>
    </xf>
    <xf numFmtId="177" fontId="7" fillId="0" borderId="2" xfId="2" applyNumberFormat="1" applyFont="1" applyFill="1" applyBorder="1" applyAlignment="1">
      <alignment horizontal="center" vertical="center" wrapText="1"/>
    </xf>
    <xf numFmtId="0" fontId="3" fillId="0" borderId="2" xfId="19" applyFont="1" applyFill="1" applyBorder="1" applyAlignment="1">
      <alignment horizontal="center" vertical="center" wrapText="1"/>
    </xf>
    <xf numFmtId="177" fontId="18" fillId="0" borderId="2" xfId="2" applyNumberFormat="1" applyFont="1" applyFill="1" applyBorder="1" applyAlignment="1">
      <alignment horizontal="center" vertical="center" wrapText="1"/>
    </xf>
    <xf numFmtId="177" fontId="18" fillId="0" borderId="2" xfId="19" applyNumberFormat="1" applyFont="1" applyFill="1" applyBorder="1" applyAlignment="1">
      <alignment horizontal="center" vertical="center" wrapText="1"/>
    </xf>
    <xf numFmtId="0" fontId="12" fillId="2" borderId="0" xfId="14" applyFont="1" applyFill="1" applyBorder="1" applyAlignment="1">
      <alignment horizontal="left" vertical="center"/>
    </xf>
    <xf numFmtId="0" fontId="12" fillId="2" borderId="0" xfId="7" applyFont="1" applyFill="1" applyBorder="1" applyAlignment="1">
      <alignment horizontal="left" vertical="center"/>
    </xf>
    <xf numFmtId="0" fontId="8" fillId="2" borderId="0" xfId="7" applyFont="1" applyFill="1" applyBorder="1" applyAlignment="1">
      <alignment vertical="center"/>
    </xf>
    <xf numFmtId="0" fontId="9" fillId="2" borderId="0" xfId="14" applyFont="1" applyFill="1" applyBorder="1" applyAlignment="1">
      <alignment horizontal="right" vertical="center"/>
    </xf>
    <xf numFmtId="180" fontId="9" fillId="2" borderId="0" xfId="14" applyNumberFormat="1" applyFont="1" applyFill="1" applyBorder="1" applyAlignment="1">
      <alignment horizontal="right" vertical="center"/>
    </xf>
    <xf numFmtId="0" fontId="9" fillId="2" borderId="0" xfId="7" applyFont="1" applyFill="1" applyBorder="1" applyAlignment="1">
      <alignment horizontal="right" vertical="center"/>
    </xf>
    <xf numFmtId="0" fontId="3" fillId="2" borderId="2" xfId="7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19" fillId="2" borderId="0" xfId="7" applyFont="1" applyFill="1" applyBorder="1" applyAlignment="1">
      <alignment horizontal="center" vertical="center" wrapText="1"/>
    </xf>
    <xf numFmtId="0" fontId="20" fillId="2" borderId="7" xfId="9" applyFont="1" applyFill="1" applyBorder="1" applyAlignment="1" applyProtection="1">
      <alignment horizontal="center" vertical="center" wrapText="1"/>
      <protection locked="0"/>
    </xf>
    <xf numFmtId="180" fontId="7" fillId="2" borderId="7" xfId="7" applyNumberFormat="1" applyFont="1" applyFill="1" applyBorder="1" applyAlignment="1">
      <alignment horizontal="center" vertical="center" wrapText="1"/>
    </xf>
    <xf numFmtId="0" fontId="4" fillId="2" borderId="0" xfId="7" applyFont="1" applyFill="1" applyBorder="1" applyAlignment="1">
      <alignment vertical="center"/>
    </xf>
    <xf numFmtId="0" fontId="21" fillId="2" borderId="6" xfId="9" applyFont="1" applyFill="1" applyBorder="1" applyAlignment="1" applyProtection="1">
      <alignment horizontal="center" vertical="center" wrapText="1"/>
      <protection locked="0"/>
    </xf>
    <xf numFmtId="180" fontId="3" fillId="2" borderId="6" xfId="7" applyNumberFormat="1" applyFont="1" applyFill="1" applyBorder="1" applyAlignment="1">
      <alignment horizontal="center" vertical="center" wrapText="1"/>
    </xf>
    <xf numFmtId="0" fontId="4" fillId="0" borderId="0" xfId="11" applyFont="1" applyFill="1" applyAlignment="1" applyProtection="1">
      <alignment vertical="center"/>
      <protection locked="0"/>
    </xf>
    <xf numFmtId="0" fontId="6" fillId="2" borderId="0" xfId="7" applyFont="1" applyFill="1" applyBorder="1" applyAlignment="1">
      <alignment vertical="center"/>
    </xf>
    <xf numFmtId="0" fontId="6" fillId="0" borderId="0" xfId="7" applyFont="1" applyBorder="1" applyAlignment="1">
      <alignment horizontal="center" vertical="center"/>
    </xf>
    <xf numFmtId="0" fontId="9" fillId="0" borderId="0" xfId="19" applyFont="1" applyAlignment="1">
      <alignment vertical="center"/>
    </xf>
    <xf numFmtId="0" fontId="7" fillId="0" borderId="0" xfId="19" applyFont="1" applyAlignment="1">
      <alignment vertical="center"/>
    </xf>
    <xf numFmtId="180" fontId="7" fillId="0" borderId="0" xfId="19" applyNumberFormat="1" applyFont="1" applyAlignment="1">
      <alignment horizontal="center" vertical="center"/>
    </xf>
    <xf numFmtId="0" fontId="24" fillId="0" borderId="0" xfId="3" applyFont="1" applyAlignment="1">
      <alignment wrapText="1"/>
    </xf>
    <xf numFmtId="0" fontId="6" fillId="0" borderId="0" xfId="3" applyFont="1" applyAlignment="1">
      <alignment horizontal="right"/>
    </xf>
    <xf numFmtId="182" fontId="9" fillId="0" borderId="0" xfId="19" applyNumberFormat="1" applyFont="1" applyAlignment="1">
      <alignment horizontal="right" vertical="center"/>
    </xf>
    <xf numFmtId="0" fontId="25" fillId="0" borderId="0" xfId="3" applyFont="1" applyAlignment="1"/>
    <xf numFmtId="0" fontId="4" fillId="0" borderId="2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25" fillId="0" borderId="0" xfId="3" applyFont="1" applyBorder="1" applyAlignment="1">
      <alignment horizontal="justify" wrapText="1"/>
    </xf>
    <xf numFmtId="0" fontId="7" fillId="0" borderId="6" xfId="3" applyFont="1" applyBorder="1" applyAlignment="1">
      <alignment horizontal="justify" vertical="center" wrapText="1"/>
    </xf>
    <xf numFmtId="0" fontId="6" fillId="0" borderId="6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25" fillId="0" borderId="0" xfId="3" applyFont="1" applyAlignment="1">
      <alignment horizontal="justify" wrapText="1"/>
    </xf>
    <xf numFmtId="0" fontId="7" fillId="0" borderId="2" xfId="3" applyFont="1" applyBorder="1" applyAlignment="1">
      <alignment horizontal="justify" vertical="center" wrapText="1"/>
    </xf>
    <xf numFmtId="0" fontId="6" fillId="0" borderId="2" xfId="3" applyNumberFormat="1" applyFont="1" applyBorder="1" applyAlignment="1">
      <alignment horizontal="center" vertical="center" wrapText="1"/>
    </xf>
    <xf numFmtId="182" fontId="6" fillId="0" borderId="2" xfId="3" applyNumberFormat="1" applyFont="1" applyBorder="1" applyAlignment="1">
      <alignment horizontal="center" vertical="center" wrapText="1"/>
    </xf>
    <xf numFmtId="178" fontId="6" fillId="0" borderId="2" xfId="3" applyNumberFormat="1" applyFont="1" applyBorder="1" applyAlignment="1">
      <alignment horizontal="center" vertical="center" wrapText="1"/>
    </xf>
    <xf numFmtId="0" fontId="9" fillId="0" borderId="2" xfId="3" applyNumberFormat="1" applyFont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180" fontId="6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4" fillId="0" borderId="2" xfId="3" applyNumberFormat="1" applyFont="1" applyBorder="1" applyAlignment="1">
      <alignment horizontal="center" vertical="center" wrapText="1"/>
    </xf>
    <xf numFmtId="182" fontId="4" fillId="0" borderId="2" xfId="3" applyNumberFormat="1" applyFont="1" applyBorder="1" applyAlignment="1">
      <alignment horizontal="center" vertical="center" wrapText="1"/>
    </xf>
    <xf numFmtId="178" fontId="4" fillId="0" borderId="2" xfId="3" applyNumberFormat="1" applyFont="1" applyBorder="1" applyAlignment="1">
      <alignment horizontal="center" vertical="center" wrapText="1"/>
    </xf>
    <xf numFmtId="0" fontId="17" fillId="0" borderId="2" xfId="3" applyNumberFormat="1" applyFont="1" applyBorder="1" applyAlignment="1">
      <alignment horizontal="center" vertical="center" wrapText="1"/>
    </xf>
    <xf numFmtId="0" fontId="7" fillId="0" borderId="2" xfId="3" applyFont="1" applyBorder="1" applyAlignment="1">
      <alignment horizontal="left" vertical="center" wrapText="1"/>
    </xf>
    <xf numFmtId="0" fontId="6" fillId="0" borderId="2" xfId="3" applyFont="1" applyFill="1" applyBorder="1" applyAlignment="1">
      <alignment horizontal="center" vertical="center" wrapText="1"/>
    </xf>
    <xf numFmtId="180" fontId="4" fillId="0" borderId="2" xfId="3" applyNumberFormat="1" applyFont="1" applyBorder="1" applyAlignment="1">
      <alignment horizontal="center" vertical="center" wrapText="1"/>
    </xf>
    <xf numFmtId="177" fontId="4" fillId="0" borderId="2" xfId="3" applyNumberFormat="1" applyFont="1" applyBorder="1" applyAlignment="1">
      <alignment horizontal="center" vertical="center" wrapText="1"/>
    </xf>
    <xf numFmtId="0" fontId="7" fillId="0" borderId="0" xfId="3" applyFont="1"/>
    <xf numFmtId="3" fontId="26" fillId="0" borderId="0" xfId="16" applyNumberFormat="1" applyFont="1" applyFill="1" applyAlignment="1" applyProtection="1">
      <alignment horizontal="center" vertical="center" wrapText="1"/>
      <protection locked="0"/>
    </xf>
    <xf numFmtId="180" fontId="6" fillId="0" borderId="2" xfId="3" applyNumberFormat="1" applyFont="1" applyFill="1" applyBorder="1" applyAlignment="1">
      <alignment horizontal="center" vertical="center" wrapText="1"/>
    </xf>
    <xf numFmtId="180" fontId="9" fillId="0" borderId="2" xfId="3" applyNumberFormat="1" applyFont="1" applyBorder="1" applyAlignment="1">
      <alignment horizontal="center" vertical="center" wrapText="1"/>
    </xf>
    <xf numFmtId="177" fontId="6" fillId="0" borderId="2" xfId="3" applyNumberFormat="1" applyFont="1" applyFill="1" applyBorder="1" applyAlignment="1">
      <alignment horizontal="center" vertical="center" wrapText="1"/>
    </xf>
    <xf numFmtId="178" fontId="6" fillId="0" borderId="2" xfId="3" applyNumberFormat="1" applyFont="1" applyBorder="1" applyAlignment="1">
      <alignment horizontal="left" vertical="center" wrapText="1"/>
    </xf>
    <xf numFmtId="0" fontId="9" fillId="0" borderId="2" xfId="3" applyFont="1" applyBorder="1" applyAlignment="1">
      <alignment horizontal="left" vertical="center" wrapText="1"/>
    </xf>
    <xf numFmtId="177" fontId="7" fillId="0" borderId="2" xfId="3" applyNumberFormat="1" applyFont="1" applyBorder="1" applyAlignment="1">
      <alignment horizontal="left" vertical="center" wrapText="1"/>
    </xf>
    <xf numFmtId="177" fontId="6" fillId="0" borderId="2" xfId="3" applyNumberFormat="1" applyFont="1" applyBorder="1" applyAlignment="1">
      <alignment horizontal="left" vertical="center" wrapText="1"/>
    </xf>
    <xf numFmtId="180" fontId="6" fillId="0" borderId="2" xfId="3" applyNumberFormat="1" applyFont="1" applyBorder="1" applyAlignment="1">
      <alignment horizontal="left" vertical="center" wrapText="1"/>
    </xf>
    <xf numFmtId="177" fontId="7" fillId="0" borderId="2" xfId="3" applyNumberFormat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180" fontId="18" fillId="0" borderId="2" xfId="3" applyNumberFormat="1" applyFont="1" applyBorder="1" applyAlignment="1">
      <alignment horizontal="center" vertical="center" wrapText="1"/>
    </xf>
    <xf numFmtId="180" fontId="17" fillId="0" borderId="2" xfId="3" applyNumberFormat="1" applyFont="1" applyBorder="1" applyAlignment="1">
      <alignment horizontal="center" vertical="center" wrapText="1"/>
    </xf>
    <xf numFmtId="0" fontId="27" fillId="0" borderId="2" xfId="3" applyNumberFormat="1" applyFont="1" applyFill="1" applyBorder="1" applyAlignment="1">
      <alignment horizontal="center" vertical="center" wrapText="1"/>
    </xf>
    <xf numFmtId="180" fontId="27" fillId="0" borderId="2" xfId="3" applyNumberFormat="1" applyFont="1" applyFill="1" applyBorder="1" applyAlignment="1">
      <alignment horizontal="center" vertical="center" wrapText="1"/>
    </xf>
    <xf numFmtId="0" fontId="27" fillId="0" borderId="2" xfId="3" applyFont="1" applyBorder="1" applyAlignment="1">
      <alignment horizontal="center" vertical="center" wrapText="1"/>
    </xf>
    <xf numFmtId="177" fontId="27" fillId="0" borderId="2" xfId="3" applyNumberFormat="1" applyFont="1" applyFill="1" applyBorder="1" applyAlignment="1">
      <alignment horizontal="center" vertical="center" wrapText="1"/>
    </xf>
    <xf numFmtId="0" fontId="6" fillId="0" borderId="2" xfId="3" applyFont="1" applyBorder="1" applyAlignment="1">
      <alignment horizontal="left" vertical="center" wrapText="1"/>
    </xf>
    <xf numFmtId="177" fontId="27" fillId="0" borderId="2" xfId="3" applyNumberFormat="1" applyFont="1" applyBorder="1" applyAlignment="1">
      <alignment horizontal="left" vertical="center" wrapText="1"/>
    </xf>
    <xf numFmtId="177" fontId="18" fillId="0" borderId="2" xfId="3" applyNumberFormat="1" applyFont="1" applyBorder="1" applyAlignment="1">
      <alignment horizontal="center" vertical="center" wrapText="1"/>
    </xf>
    <xf numFmtId="0" fontId="12" fillId="2" borderId="0" xfId="14" applyFont="1" applyFill="1" applyBorder="1" applyAlignment="1">
      <alignment horizontal="left" vertical="center" wrapText="1"/>
    </xf>
    <xf numFmtId="0" fontId="12" fillId="2" borderId="0" xfId="7" applyFont="1" applyFill="1" applyBorder="1" applyAlignment="1">
      <alignment horizontal="left" vertical="center" wrapText="1"/>
    </xf>
    <xf numFmtId="0" fontId="8" fillId="2" borderId="0" xfId="7" applyFont="1" applyFill="1" applyBorder="1" applyAlignment="1">
      <alignment vertical="center" wrapText="1"/>
    </xf>
    <xf numFmtId="180" fontId="9" fillId="2" borderId="0" xfId="14" applyNumberFormat="1" applyFont="1" applyFill="1" applyBorder="1" applyAlignment="1">
      <alignment horizontal="right" vertical="center" wrapText="1"/>
    </xf>
    <xf numFmtId="0" fontId="9" fillId="2" borderId="0" xfId="7" applyFont="1" applyFill="1" applyBorder="1" applyAlignment="1">
      <alignment horizontal="right" vertical="center" wrapText="1"/>
    </xf>
    <xf numFmtId="0" fontId="19" fillId="2" borderId="2" xfId="7" applyFont="1" applyFill="1" applyBorder="1" applyAlignment="1">
      <alignment vertical="center" wrapText="1"/>
    </xf>
    <xf numFmtId="0" fontId="19" fillId="2" borderId="0" xfId="7" applyFont="1" applyFill="1" applyBorder="1" applyAlignment="1">
      <alignment vertical="center" wrapText="1"/>
    </xf>
    <xf numFmtId="0" fontId="3" fillId="2" borderId="1" xfId="7" applyFont="1" applyFill="1" applyBorder="1" applyAlignment="1">
      <alignment horizontal="center" vertical="center" wrapText="1"/>
    </xf>
    <xf numFmtId="180" fontId="3" fillId="2" borderId="2" xfId="7" applyNumberFormat="1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vertical="center" wrapText="1"/>
    </xf>
    <xf numFmtId="180" fontId="4" fillId="2" borderId="0" xfId="7" applyNumberFormat="1" applyFont="1" applyFill="1" applyBorder="1" applyAlignment="1">
      <alignment vertical="center" wrapText="1"/>
    </xf>
    <xf numFmtId="0" fontId="4" fillId="2" borderId="0" xfId="4" applyFont="1" applyFill="1" applyAlignment="1" applyProtection="1">
      <alignment vertical="center" wrapText="1"/>
      <protection locked="0"/>
    </xf>
    <xf numFmtId="0" fontId="7" fillId="2" borderId="7" xfId="7" applyFont="1" applyFill="1" applyBorder="1" applyAlignment="1">
      <alignment horizontal="left" vertical="center" wrapText="1"/>
    </xf>
    <xf numFmtId="180" fontId="7" fillId="2" borderId="2" xfId="7" applyNumberFormat="1" applyFont="1" applyFill="1" applyBorder="1" applyAlignment="1">
      <alignment horizontal="center" vertical="center" wrapText="1"/>
    </xf>
    <xf numFmtId="0" fontId="4" fillId="2" borderId="0" xfId="7" applyFont="1" applyFill="1" applyBorder="1" applyAlignment="1">
      <alignment vertical="center" wrapText="1"/>
    </xf>
    <xf numFmtId="0" fontId="7" fillId="2" borderId="6" xfId="7" applyFont="1" applyFill="1" applyBorder="1" applyAlignment="1">
      <alignment horizontal="left" vertical="center" wrapText="1"/>
    </xf>
    <xf numFmtId="0" fontId="6" fillId="0" borderId="0" xfId="7" applyFont="1" applyFill="1" applyBorder="1" applyAlignment="1">
      <alignment horizontal="center" vertical="center" wrapText="1"/>
    </xf>
    <xf numFmtId="0" fontId="7" fillId="0" borderId="0" xfId="0" applyFont="1" applyAlignment="1"/>
    <xf numFmtId="0" fontId="10" fillId="0" borderId="0" xfId="0" applyFont="1" applyAlignment="1"/>
    <xf numFmtId="0" fontId="26" fillId="0" borderId="0" xfId="0" applyFont="1" applyAlignment="1"/>
    <xf numFmtId="0" fontId="28" fillId="0" borderId="0" xfId="0" applyFont="1" applyAlignment="1"/>
    <xf numFmtId="0" fontId="9" fillId="0" borderId="9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84" fontId="6" fillId="0" borderId="2" xfId="0" applyNumberFormat="1" applyFont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6" fillId="0" borderId="2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79" fontId="6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84" fontId="4" fillId="0" borderId="2" xfId="0" applyNumberFormat="1" applyFont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 applyProtection="1">
      <alignment horizontal="left" vertical="center" shrinkToFit="1"/>
      <protection locked="0"/>
    </xf>
    <xf numFmtId="1" fontId="6" fillId="0" borderId="2" xfId="0" applyNumberFormat="1" applyFont="1" applyFill="1" applyBorder="1" applyAlignment="1" applyProtection="1">
      <alignment vertical="center" shrinkToFit="1"/>
      <protection locked="0"/>
    </xf>
    <xf numFmtId="1" fontId="4" fillId="0" borderId="2" xfId="0" applyNumberFormat="1" applyFont="1" applyFill="1" applyBorder="1" applyAlignment="1" applyProtection="1">
      <alignment vertical="center" shrinkToFit="1"/>
      <protection locked="0"/>
    </xf>
    <xf numFmtId="1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right"/>
    </xf>
    <xf numFmtId="177" fontId="17" fillId="0" borderId="2" xfId="0" applyNumberFormat="1" applyFont="1" applyBorder="1" applyAlignment="1">
      <alignment horizontal="center" vertical="center" wrapText="1"/>
    </xf>
    <xf numFmtId="0" fontId="4" fillId="0" borderId="2" xfId="16" applyFont="1" applyFill="1" applyBorder="1" applyAlignment="1" applyProtection="1">
      <alignment vertical="center" wrapText="1"/>
      <protection locked="0"/>
    </xf>
    <xf numFmtId="177" fontId="17" fillId="0" borderId="2" xfId="0" applyNumberFormat="1" applyFont="1" applyBorder="1" applyAlignment="1">
      <alignment horizontal="center" vertical="center"/>
    </xf>
    <xf numFmtId="0" fontId="6" fillId="0" borderId="2" xfId="16" applyFont="1" applyFill="1" applyBorder="1" applyAlignment="1" applyProtection="1">
      <alignment vertical="center" wrapText="1"/>
      <protection locked="0"/>
    </xf>
    <xf numFmtId="177" fontId="6" fillId="0" borderId="2" xfId="0" applyNumberFormat="1" applyFont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/>
    <xf numFmtId="0" fontId="9" fillId="0" borderId="2" xfId="0" applyNumberFormat="1" applyFont="1" applyBorder="1" applyAlignment="1"/>
    <xf numFmtId="180" fontId="6" fillId="0" borderId="0" xfId="13" applyNumberFormat="1" applyFont="1" applyFill="1" applyBorder="1" applyAlignment="1">
      <alignment horizontal="left" vertical="center"/>
    </xf>
    <xf numFmtId="0" fontId="9" fillId="0" borderId="0" xfId="13" applyFont="1" applyFill="1" applyBorder="1" applyAlignment="1">
      <alignment horizontal="right" vertical="center"/>
    </xf>
    <xf numFmtId="180" fontId="9" fillId="0" borderId="0" xfId="13" applyNumberFormat="1" applyFont="1" applyFill="1" applyBorder="1" applyAlignment="1">
      <alignment horizontal="right" vertical="center"/>
    </xf>
    <xf numFmtId="0" fontId="29" fillId="0" borderId="2" xfId="5" applyFont="1" applyFill="1" applyBorder="1" applyAlignment="1">
      <alignment horizontal="center" vertical="center" wrapText="1"/>
    </xf>
    <xf numFmtId="180" fontId="3" fillId="0" borderId="2" xfId="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80" fontId="4" fillId="0" borderId="1" xfId="5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180" fontId="6" fillId="0" borderId="7" xfId="5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180" fontId="6" fillId="0" borderId="6" xfId="5" applyNumberFormat="1" applyFont="1" applyFill="1" applyBorder="1" applyAlignment="1">
      <alignment horizontal="center" vertical="center"/>
    </xf>
    <xf numFmtId="180" fontId="6" fillId="0" borderId="0" xfId="5" applyNumberFormat="1" applyFont="1" applyFill="1" applyBorder="1" applyAlignment="1">
      <alignment horizontal="center" vertical="center"/>
    </xf>
    <xf numFmtId="0" fontId="6" fillId="2" borderId="0" xfId="18" applyFont="1" applyFill="1" applyBorder="1" applyAlignment="1" applyProtection="1">
      <alignment vertical="center" wrapText="1"/>
      <protection locked="0"/>
    </xf>
    <xf numFmtId="0" fontId="9" fillId="2" borderId="0" xfId="18" applyFont="1" applyFill="1" applyBorder="1" applyAlignment="1" applyProtection="1">
      <alignment vertical="center" wrapText="1"/>
      <protection locked="0"/>
    </xf>
    <xf numFmtId="0" fontId="9" fillId="2" borderId="0" xfId="18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>
      <alignment horizontal="right"/>
    </xf>
    <xf numFmtId="0" fontId="4" fillId="2" borderId="2" xfId="18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/>
    </xf>
    <xf numFmtId="0" fontId="6" fillId="2" borderId="7" xfId="21" applyFont="1" applyFill="1" applyBorder="1" applyAlignment="1" applyProtection="1">
      <alignment horizontal="center" vertical="center" wrapText="1"/>
      <protection locked="0"/>
    </xf>
    <xf numFmtId="0" fontId="6" fillId="2" borderId="2" xfId="15" applyFont="1" applyFill="1" applyBorder="1" applyAlignment="1">
      <alignment horizontal="center" vertical="center"/>
    </xf>
    <xf numFmtId="0" fontId="10" fillId="0" borderId="2" xfId="0" applyFont="1" applyFill="1" applyBorder="1" applyAlignment="1"/>
    <xf numFmtId="180" fontId="6" fillId="2" borderId="2" xfId="18" applyNumberFormat="1" applyFont="1" applyFill="1" applyBorder="1" applyAlignment="1" applyProtection="1">
      <alignment horizontal="center" vertical="center" wrapText="1"/>
    </xf>
    <xf numFmtId="0" fontId="4" fillId="2" borderId="6" xfId="18" applyFont="1" applyFill="1" applyBorder="1" applyAlignment="1" applyProtection="1">
      <alignment horizontal="center" vertical="center" wrapText="1"/>
      <protection locked="0"/>
    </xf>
    <xf numFmtId="0" fontId="4" fillId="2" borderId="2" xfId="15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1" fillId="0" borderId="0" xfId="0" applyFont="1" applyAlignment="1">
      <alignment vertical="top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vertical="center"/>
    </xf>
    <xf numFmtId="3" fontId="6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top"/>
    </xf>
    <xf numFmtId="0" fontId="7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3" fontId="6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3" fontId="9" fillId="0" borderId="2" xfId="0" applyNumberFormat="1" applyFont="1" applyFill="1" applyBorder="1" applyAlignment="1" applyProtection="1">
      <alignment horizontal="right" vertical="center"/>
    </xf>
    <xf numFmtId="0" fontId="17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vertical="center"/>
    </xf>
    <xf numFmtId="0" fontId="17" fillId="0" borderId="2" xfId="0" applyNumberFormat="1" applyFont="1" applyFill="1" applyBorder="1" applyAlignment="1" applyProtection="1">
      <alignment vertical="center"/>
    </xf>
    <xf numFmtId="185" fontId="7" fillId="0" borderId="0" xfId="0" applyNumberFormat="1" applyFont="1" applyAlignment="1"/>
    <xf numFmtId="185" fontId="10" fillId="0" borderId="0" xfId="0" applyNumberFormat="1" applyFont="1" applyAlignment="1"/>
    <xf numFmtId="0" fontId="9" fillId="0" borderId="9" xfId="0" applyFont="1" applyBorder="1" applyAlignment="1">
      <alignment horizontal="right" vertical="center"/>
    </xf>
    <xf numFmtId="185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177" fontId="27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center" vertical="center"/>
    </xf>
    <xf numFmtId="0" fontId="7" fillId="0" borderId="0" xfId="0" applyFont="1" applyBorder="1" applyAlignme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177" fontId="7" fillId="0" borderId="0" xfId="0" applyNumberFormat="1" applyFont="1" applyAlignment="1">
      <alignment wrapText="1"/>
    </xf>
    <xf numFmtId="0" fontId="7" fillId="3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0" fillId="0" borderId="0" xfId="0" applyFont="1" applyAlignment="1">
      <alignment wrapText="1"/>
    </xf>
    <xf numFmtId="177" fontId="10" fillId="0" borderId="0" xfId="0" applyNumberFormat="1" applyFont="1" applyAlignment="1">
      <alignment wrapText="1"/>
    </xf>
    <xf numFmtId="0" fontId="28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177" fontId="4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182" fontId="7" fillId="3" borderId="0" xfId="0" applyNumberFormat="1" applyFont="1" applyFill="1" applyAlignment="1">
      <alignment wrapText="1"/>
    </xf>
    <xf numFmtId="177" fontId="6" fillId="0" borderId="7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2" xfId="16" applyFont="1" applyFill="1" applyBorder="1" applyAlignment="1" applyProtection="1">
      <alignment horizontal="left" vertical="center"/>
      <protection locked="0"/>
    </xf>
    <xf numFmtId="0" fontId="9" fillId="0" borderId="2" xfId="16" applyFont="1" applyFill="1" applyBorder="1" applyAlignment="1" applyProtection="1">
      <alignment horizontal="left" vertical="center"/>
      <protection locked="0"/>
    </xf>
    <xf numFmtId="0" fontId="17" fillId="0" borderId="2" xfId="16" applyFont="1" applyFill="1" applyBorder="1" applyAlignment="1" applyProtection="1">
      <alignment vertical="center" wrapText="1"/>
      <protection locked="0"/>
    </xf>
    <xf numFmtId="177" fontId="4" fillId="0" borderId="2" xfId="16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16" applyFont="1" applyFill="1" applyBorder="1" applyAlignment="1" applyProtection="1">
      <alignment vertical="center" wrapText="1"/>
      <protection locked="0"/>
    </xf>
    <xf numFmtId="0" fontId="17" fillId="0" borderId="2" xfId="16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>
      <alignment horizontal="left" wrapText="1"/>
    </xf>
    <xf numFmtId="0" fontId="17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77" fontId="7" fillId="0" borderId="0" xfId="0" applyNumberFormat="1" applyFont="1" applyAlignment="1"/>
    <xf numFmtId="0" fontId="7" fillId="3" borderId="0" xfId="0" applyFont="1" applyFill="1" applyAlignment="1"/>
    <xf numFmtId="0" fontId="14" fillId="0" borderId="0" xfId="0" applyFont="1" applyAlignment="1"/>
    <xf numFmtId="177" fontId="10" fillId="0" borderId="0" xfId="0" applyNumberFormat="1" applyFont="1" applyAlignment="1"/>
    <xf numFmtId="0" fontId="6" fillId="0" borderId="0" xfId="0" applyFont="1" applyAlignment="1">
      <alignment horizontal="right"/>
    </xf>
    <xf numFmtId="182" fontId="7" fillId="3" borderId="0" xfId="0" applyNumberFormat="1" applyFont="1" applyFill="1" applyAlignment="1"/>
    <xf numFmtId="0" fontId="7" fillId="3" borderId="0" xfId="0" applyFont="1" applyFill="1" applyAlignment="1">
      <alignment horizontal="left"/>
    </xf>
    <xf numFmtId="177" fontId="6" fillId="0" borderId="2" xfId="0" quotePrefix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85" fontId="4" fillId="0" borderId="10" xfId="0" applyNumberFormat="1" applyFont="1" applyFill="1" applyBorder="1" applyAlignment="1">
      <alignment horizontal="center" vertical="center" wrapText="1"/>
    </xf>
    <xf numFmtId="185" fontId="4" fillId="0" borderId="8" xfId="0" applyNumberFormat="1" applyFont="1" applyFill="1" applyBorder="1" applyAlignment="1">
      <alignment horizontal="center" vertical="center" wrapText="1"/>
    </xf>
    <xf numFmtId="185" fontId="4" fillId="0" borderId="1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0" fillId="2" borderId="0" xfId="14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left" vertical="center"/>
    </xf>
    <xf numFmtId="0" fontId="8" fillId="0" borderId="0" xfId="13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left"/>
    </xf>
    <xf numFmtId="0" fontId="8" fillId="2" borderId="0" xfId="6" applyFont="1" applyFill="1" applyAlignment="1">
      <alignment horizontal="center" vertical="center" wrapText="1"/>
    </xf>
    <xf numFmtId="3" fontId="8" fillId="0" borderId="0" xfId="16" applyNumberFormat="1" applyFont="1" applyFill="1" applyAlignment="1" applyProtection="1">
      <alignment horizontal="center" vertical="center" wrapText="1"/>
      <protection locked="0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3" fontId="23" fillId="0" borderId="0" xfId="16" applyNumberFormat="1" applyFont="1" applyFill="1" applyAlignment="1" applyProtection="1">
      <alignment horizontal="center" vertical="center" wrapText="1"/>
      <protection locked="0"/>
    </xf>
    <xf numFmtId="0" fontId="8" fillId="2" borderId="0" xfId="14" applyFont="1" applyFill="1" applyBorder="1" applyAlignment="1">
      <alignment horizontal="center" vertical="center" wrapText="1" shrinkToFit="1"/>
    </xf>
    <xf numFmtId="0" fontId="8" fillId="2" borderId="0" xfId="14" applyFont="1" applyFill="1" applyBorder="1" applyAlignment="1">
      <alignment horizontal="center" vertical="center" shrinkToFit="1"/>
    </xf>
    <xf numFmtId="180" fontId="17" fillId="2" borderId="2" xfId="14" applyNumberFormat="1" applyFont="1" applyFill="1" applyBorder="1" applyAlignment="1">
      <alignment horizontal="center" vertical="center"/>
    </xf>
    <xf numFmtId="0" fontId="3" fillId="2" borderId="2" xfId="7" applyFont="1" applyFill="1" applyBorder="1" applyAlignment="1">
      <alignment horizontal="center" vertical="center" wrapText="1"/>
    </xf>
    <xf numFmtId="0" fontId="4" fillId="2" borderId="2" xfId="11" applyNumberFormat="1" applyFont="1" applyFill="1" applyBorder="1" applyAlignment="1" applyProtection="1">
      <alignment horizontal="center" vertical="center" wrapText="1" shrinkToFit="1"/>
      <protection locked="0"/>
    </xf>
    <xf numFmtId="0" fontId="22" fillId="2" borderId="8" xfId="7" applyFont="1" applyFill="1" applyBorder="1" applyAlignment="1">
      <alignment horizontal="left" vertical="center"/>
    </xf>
    <xf numFmtId="0" fontId="22" fillId="2" borderId="0" xfId="7" applyFont="1" applyFill="1" applyBorder="1" applyAlignment="1">
      <alignment horizontal="left" vertical="center"/>
    </xf>
    <xf numFmtId="0" fontId="8" fillId="0" borderId="0" xfId="10" applyFont="1" applyFill="1" applyAlignment="1" applyProtection="1">
      <alignment horizontal="center" vertical="center"/>
      <protection locked="0"/>
    </xf>
    <xf numFmtId="180" fontId="4" fillId="0" borderId="3" xfId="12" applyNumberFormat="1" applyFont="1" applyFill="1" applyBorder="1" applyAlignment="1" applyProtection="1">
      <alignment horizontal="center" vertical="center" wrapText="1"/>
      <protection locked="0"/>
    </xf>
    <xf numFmtId="180" fontId="4" fillId="0" borderId="4" xfId="12" applyNumberFormat="1" applyFont="1" applyFill="1" applyBorder="1" applyAlignment="1" applyProtection="1">
      <alignment horizontal="center" vertical="center" wrapText="1"/>
      <protection locked="0"/>
    </xf>
    <xf numFmtId="180" fontId="4" fillId="0" borderId="5" xfId="1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0" applyNumberFormat="1" applyFont="1" applyFill="1" applyBorder="1" applyAlignment="1" applyProtection="1">
      <alignment horizontal="center" vertical="center" shrinkToFit="1"/>
      <protection locked="0"/>
    </xf>
    <xf numFmtId="0" fontId="4" fillId="0" borderId="6" xfId="1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19" applyFont="1" applyFill="1" applyBorder="1" applyAlignment="1" applyProtection="1">
      <alignment horizontal="center" vertical="center"/>
      <protection locked="0"/>
    </xf>
    <xf numFmtId="0" fontId="4" fillId="0" borderId="6" xfId="19" applyFont="1" applyFill="1" applyBorder="1" applyAlignment="1" applyProtection="1">
      <alignment horizontal="center" vertical="center"/>
      <protection locked="0"/>
    </xf>
    <xf numFmtId="0" fontId="4" fillId="0" borderId="1" xfId="1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1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0" xfId="10" applyFont="1" applyFill="1" applyBorder="1" applyAlignment="1" applyProtection="1">
      <alignment horizontal="center" vertical="center"/>
      <protection locked="0"/>
    </xf>
    <xf numFmtId="0" fontId="4" fillId="0" borderId="1" xfId="19" applyFont="1" applyFill="1" applyBorder="1" applyAlignment="1">
      <alignment horizontal="center" vertical="center"/>
    </xf>
    <xf numFmtId="0" fontId="4" fillId="0" borderId="6" xfId="19" applyFont="1" applyFill="1" applyBorder="1" applyAlignment="1">
      <alignment horizontal="center" vertical="center"/>
    </xf>
    <xf numFmtId="0" fontId="8" fillId="0" borderId="0" xfId="20" applyNumberFormat="1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left" vertical="center" wrapText="1"/>
    </xf>
    <xf numFmtId="182" fontId="4" fillId="0" borderId="3" xfId="4" applyNumberFormat="1" applyFont="1" applyFill="1" applyBorder="1" applyAlignment="1">
      <alignment horizontal="center" vertical="center" wrapText="1"/>
    </xf>
    <xf numFmtId="182" fontId="4" fillId="0" borderId="4" xfId="4" applyNumberFormat="1" applyFont="1" applyFill="1" applyBorder="1" applyAlignment="1">
      <alignment horizontal="center" vertical="center" wrapText="1"/>
    </xf>
    <xf numFmtId="182" fontId="4" fillId="0" borderId="5" xfId="4" applyNumberFormat="1" applyFont="1" applyFill="1" applyBorder="1" applyAlignment="1">
      <alignment horizontal="center" vertical="center" wrapText="1"/>
    </xf>
    <xf numFmtId="182" fontId="4" fillId="0" borderId="2" xfId="4" applyNumberFormat="1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8" fillId="0" borderId="0" xfId="20" applyNumberFormat="1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8" fillId="0" borderId="0" xfId="2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22">
    <cellStyle name="常规" xfId="0" builtinId="0"/>
    <cellStyle name="常规 10" xfId="3"/>
    <cellStyle name="常规 10 2 3" xfId="4"/>
    <cellStyle name="常规 10 3" xfId="5"/>
    <cellStyle name="常规 104 2 2" xfId="6"/>
    <cellStyle name="常规 104 3" xfId="7"/>
    <cellStyle name="常规 105" xfId="8"/>
    <cellStyle name="常规 107 2" xfId="9"/>
    <cellStyle name="常规_11月小本" xfId="10"/>
    <cellStyle name="常规_11月小本 3" xfId="11"/>
    <cellStyle name="常规_2009年初两会支出调整后（国库处）" xfId="12"/>
    <cellStyle name="常规_2012年国有资本经营预算报表（只含山东省本级报省人代会审议2）" xfId="13"/>
    <cellStyle name="常规_2012年国有资本经营预算报表（只含山东省本级报省人代会审议2） 2" xfId="14"/>
    <cellStyle name="常规_2012年国有资本经营预算报表（只含山东省本级报省人代会审议2） 3" xfId="15"/>
    <cellStyle name="常规_2013年山东省预算执行及2014年预算草案附表" xfId="16"/>
    <cellStyle name="常规_2015年市中区人代会表格" xfId="17"/>
    <cellStyle name="常规_表18 3" xfId="18"/>
    <cellStyle name="常规_表262014年山东省社会保险基金预算收支草案表（1月3日）" xfId="19"/>
    <cellStyle name="常规_各市及省级预算外年终数据(2008年1月1日) 2" xfId="20"/>
    <cellStyle name="常规_市县组部分" xfId="21"/>
    <cellStyle name="千位分隔" xfId="1" builtinId="3"/>
    <cellStyle name="千位分隔[0]" xfId="2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opLeftCell="A10" workbookViewId="0">
      <selection activeCell="E6" sqref="E6:F38"/>
    </sheetView>
  </sheetViews>
  <sheetFormatPr defaultColWidth="9" defaultRowHeight="13.5"/>
  <cols>
    <col min="1" max="1" width="20.125" style="205" customWidth="1"/>
    <col min="2" max="2" width="14.25" style="205" customWidth="1"/>
    <col min="3" max="3" width="12.625" style="205" customWidth="1"/>
    <col min="4" max="4" width="12.125" style="332" customWidth="1"/>
    <col min="5" max="5" width="13.125" style="205" customWidth="1"/>
    <col min="6" max="6" width="12.75" style="205" customWidth="1"/>
    <col min="7" max="7" width="10.375" style="333" hidden="1" customWidth="1"/>
    <col min="8" max="8" width="9.375" style="333" hidden="1" customWidth="1"/>
    <col min="9" max="9" width="11.125" style="205" hidden="1" customWidth="1"/>
    <col min="10" max="10" width="9" style="205" customWidth="1"/>
    <col min="11" max="16384" width="9" style="205"/>
  </cols>
  <sheetData>
    <row r="1" spans="1:9" ht="21" customHeight="1">
      <c r="A1" s="1" t="s">
        <v>0</v>
      </c>
      <c r="B1" s="334"/>
      <c r="C1" s="206"/>
      <c r="D1" s="335"/>
      <c r="E1" s="206"/>
      <c r="F1" s="206"/>
    </row>
    <row r="2" spans="1:9" ht="27">
      <c r="A2" s="340" t="s">
        <v>1</v>
      </c>
      <c r="B2" s="340"/>
      <c r="C2" s="340"/>
      <c r="D2" s="340"/>
      <c r="E2" s="340"/>
      <c r="F2" s="340"/>
    </row>
    <row r="3" spans="1:9" ht="22.5" customHeight="1">
      <c r="A3" s="208"/>
      <c r="B3" s="208"/>
      <c r="C3" s="206"/>
      <c r="D3" s="335"/>
      <c r="E3" s="206"/>
      <c r="F3" s="336" t="s">
        <v>2</v>
      </c>
    </row>
    <row r="4" spans="1:9" ht="24.95" customHeight="1">
      <c r="A4" s="344" t="s">
        <v>3</v>
      </c>
      <c r="B4" s="345" t="s">
        <v>4</v>
      </c>
      <c r="C4" s="344" t="s">
        <v>5</v>
      </c>
      <c r="D4" s="341" t="s">
        <v>6</v>
      </c>
      <c r="E4" s="342"/>
      <c r="F4" s="343"/>
      <c r="I4" s="205" t="s">
        <v>7</v>
      </c>
    </row>
    <row r="5" spans="1:9" ht="24.95" customHeight="1">
      <c r="A5" s="344"/>
      <c r="B5" s="346"/>
      <c r="C5" s="344"/>
      <c r="D5" s="316" t="s">
        <v>8</v>
      </c>
      <c r="E5" s="16" t="s">
        <v>9</v>
      </c>
      <c r="F5" s="16" t="s">
        <v>10</v>
      </c>
    </row>
    <row r="6" spans="1:9" ht="18.95" customHeight="1">
      <c r="A6" s="317" t="s">
        <v>11</v>
      </c>
      <c r="B6" s="9">
        <v>168167.08</v>
      </c>
      <c r="C6" s="9">
        <v>168167.08</v>
      </c>
      <c r="D6" s="9">
        <v>202543.43</v>
      </c>
      <c r="E6" s="216">
        <f>D6/C6*100</f>
        <v>120.441783255082</v>
      </c>
      <c r="F6" s="216">
        <f>(D6-I6)/I6*100</f>
        <v>47.522109004566701</v>
      </c>
      <c r="G6" s="333">
        <v>179824.85</v>
      </c>
      <c r="H6" s="337">
        <f>D6/G6*100-100</f>
        <v>12.6337266512387</v>
      </c>
      <c r="I6" s="215">
        <v>137297</v>
      </c>
    </row>
    <row r="7" spans="1:9" ht="18.95" customHeight="1">
      <c r="A7" s="317" t="s">
        <v>12</v>
      </c>
      <c r="B7" s="213"/>
      <c r="C7" s="213"/>
      <c r="D7" s="213"/>
      <c r="E7" s="216"/>
      <c r="F7" s="216"/>
      <c r="G7" s="333">
        <v>468.1</v>
      </c>
      <c r="H7" s="337">
        <f>D7/G7*100-100</f>
        <v>-100</v>
      </c>
      <c r="I7" s="215"/>
    </row>
    <row r="8" spans="1:9" ht="18.95" customHeight="1">
      <c r="A8" s="317" t="s">
        <v>13</v>
      </c>
      <c r="B8" s="9">
        <v>58226.11</v>
      </c>
      <c r="C8" s="9">
        <v>58226.11</v>
      </c>
      <c r="D8" s="9">
        <v>54078.57</v>
      </c>
      <c r="E8" s="216">
        <f t="shared" ref="E8:E23" si="0">D8/C8*100</f>
        <v>92.876838243186796</v>
      </c>
      <c r="F8" s="216">
        <f>(D8-I8)/I8*100</f>
        <v>4.7750029061882397</v>
      </c>
      <c r="G8" s="333">
        <v>54864.45</v>
      </c>
      <c r="H8" s="337">
        <f t="shared" ref="H8:H19" si="1">D8/G8*100-100</f>
        <v>-1.4324029494508701</v>
      </c>
      <c r="I8" s="215">
        <v>51614</v>
      </c>
    </row>
    <row r="9" spans="1:9" ht="18.95" customHeight="1">
      <c r="A9" s="317" t="s">
        <v>14</v>
      </c>
      <c r="B9" s="9">
        <v>33774.57</v>
      </c>
      <c r="C9" s="9">
        <v>33774.57</v>
      </c>
      <c r="D9" s="319">
        <v>31741.48</v>
      </c>
      <c r="E9" s="216">
        <f t="shared" si="0"/>
        <v>93.980411889773904</v>
      </c>
      <c r="F9" s="216">
        <f t="shared" ref="F9:F38" si="2">(D9-I9)/I9*100</f>
        <v>5.8825805590766604</v>
      </c>
      <c r="G9" s="333">
        <v>25513.279999999999</v>
      </c>
      <c r="H9" s="337">
        <f t="shared" si="1"/>
        <v>24.411600546852501</v>
      </c>
      <c r="I9" s="215">
        <v>29978</v>
      </c>
    </row>
    <row r="10" spans="1:9" ht="18.95" customHeight="1">
      <c r="A10" s="317" t="s">
        <v>15</v>
      </c>
      <c r="B10" s="9">
        <v>371.77</v>
      </c>
      <c r="C10" s="9">
        <v>371.77</v>
      </c>
      <c r="D10" s="9">
        <v>326.39999999999998</v>
      </c>
      <c r="E10" s="216">
        <f t="shared" si="0"/>
        <v>87.796218091830994</v>
      </c>
      <c r="F10" s="216">
        <f t="shared" si="2"/>
        <v>-0.79027355623101003</v>
      </c>
      <c r="G10" s="333">
        <v>169.8</v>
      </c>
      <c r="H10" s="337">
        <f t="shared" si="1"/>
        <v>92.226148409893995</v>
      </c>
      <c r="I10" s="215">
        <v>329</v>
      </c>
    </row>
    <row r="11" spans="1:9" ht="18.95" customHeight="1">
      <c r="A11" s="317" t="s">
        <v>16</v>
      </c>
      <c r="B11" s="9">
        <v>27174.240000000002</v>
      </c>
      <c r="C11" s="9">
        <v>27174.240000000002</v>
      </c>
      <c r="D11" s="9">
        <v>25564.9</v>
      </c>
      <c r="E11" s="216">
        <f t="shared" si="0"/>
        <v>94.077700057112907</v>
      </c>
      <c r="F11" s="216">
        <f t="shared" si="2"/>
        <v>5.8281243531895601</v>
      </c>
      <c r="G11" s="333">
        <v>25514.37</v>
      </c>
      <c r="H11" s="337">
        <f t="shared" si="1"/>
        <v>0.19804525841713899</v>
      </c>
      <c r="I11" s="215">
        <v>24157</v>
      </c>
    </row>
    <row r="12" spans="1:9" ht="18.95" customHeight="1">
      <c r="A12" s="317" t="s">
        <v>17</v>
      </c>
      <c r="B12" s="9">
        <v>24814.799999999999</v>
      </c>
      <c r="C12" s="9">
        <v>24814.799999999999</v>
      </c>
      <c r="D12" s="9">
        <v>21889.599999999999</v>
      </c>
      <c r="E12" s="216">
        <f t="shared" si="0"/>
        <v>88.211873559327501</v>
      </c>
      <c r="F12" s="216">
        <f t="shared" si="2"/>
        <v>-0.49277207018820601</v>
      </c>
      <c r="G12" s="333">
        <v>16995.79</v>
      </c>
      <c r="H12" s="337">
        <f t="shared" si="1"/>
        <v>28.794248458000499</v>
      </c>
      <c r="I12" s="215">
        <v>21998</v>
      </c>
    </row>
    <row r="13" spans="1:9" ht="18.95" customHeight="1">
      <c r="A13" s="317" t="s">
        <v>18</v>
      </c>
      <c r="B13" s="9">
        <v>9010.6200000000008</v>
      </c>
      <c r="C13" s="9">
        <v>9010.6200000000008</v>
      </c>
      <c r="D13" s="9">
        <v>10471.41</v>
      </c>
      <c r="E13" s="216">
        <f t="shared" si="0"/>
        <v>116.211869993408</v>
      </c>
      <c r="F13" s="216">
        <f t="shared" si="2"/>
        <v>31.056445556946201</v>
      </c>
      <c r="G13" s="333">
        <v>6195.75</v>
      </c>
      <c r="H13" s="337">
        <f t="shared" si="1"/>
        <v>69.009563006899896</v>
      </c>
      <c r="I13" s="215">
        <v>7990</v>
      </c>
    </row>
    <row r="14" spans="1:9" ht="18.95" customHeight="1">
      <c r="A14" s="317" t="s">
        <v>19</v>
      </c>
      <c r="B14" s="9">
        <v>14941.99</v>
      </c>
      <c r="C14" s="9">
        <v>14941.99</v>
      </c>
      <c r="D14" s="9">
        <v>13368.15</v>
      </c>
      <c r="E14" s="216">
        <f t="shared" si="0"/>
        <v>89.466998706330301</v>
      </c>
      <c r="F14" s="216">
        <f t="shared" si="2"/>
        <v>1.0442176870748301</v>
      </c>
      <c r="G14" s="333">
        <v>18906.68</v>
      </c>
      <c r="H14" s="337">
        <f t="shared" si="1"/>
        <v>-29.294037874444399</v>
      </c>
      <c r="I14" s="215">
        <v>13230</v>
      </c>
    </row>
    <row r="15" spans="1:9" ht="18.95" customHeight="1">
      <c r="A15" s="317" t="s">
        <v>20</v>
      </c>
      <c r="B15" s="9">
        <v>71732.479999999996</v>
      </c>
      <c r="C15" s="9">
        <v>71732.479999999996</v>
      </c>
      <c r="D15" s="9">
        <v>72019.38</v>
      </c>
      <c r="E15" s="216">
        <f t="shared" si="0"/>
        <v>100.39995828946699</v>
      </c>
      <c r="F15" s="216">
        <f t="shared" si="2"/>
        <v>60.306682099452402</v>
      </c>
      <c r="G15" s="333">
        <v>33827.96</v>
      </c>
      <c r="H15" s="337">
        <f t="shared" si="1"/>
        <v>112.89897469430601</v>
      </c>
      <c r="I15" s="215">
        <v>44926</v>
      </c>
    </row>
    <row r="16" spans="1:9" ht="18.95" customHeight="1">
      <c r="A16" s="317" t="s">
        <v>21</v>
      </c>
      <c r="B16" s="9">
        <v>2749.29</v>
      </c>
      <c r="C16" s="9">
        <v>2749.29</v>
      </c>
      <c r="D16" s="9">
        <v>1024.54</v>
      </c>
      <c r="E16" s="216">
        <f t="shared" si="0"/>
        <v>37.2656213058644</v>
      </c>
      <c r="F16" s="216">
        <f t="shared" si="2"/>
        <v>-57.8898479243732</v>
      </c>
      <c r="G16" s="333">
        <v>195.8</v>
      </c>
      <c r="H16" s="337">
        <f t="shared" si="1"/>
        <v>423.25842696629201</v>
      </c>
      <c r="I16" s="215">
        <v>2433</v>
      </c>
    </row>
    <row r="17" spans="1:9" ht="18.95" customHeight="1">
      <c r="A17" s="317" t="s">
        <v>22</v>
      </c>
      <c r="B17" s="9">
        <v>2165.08</v>
      </c>
      <c r="C17" s="9">
        <v>2165.08</v>
      </c>
      <c r="D17" s="9">
        <v>613.79999999999995</v>
      </c>
      <c r="E17" s="216">
        <f t="shared" si="0"/>
        <v>28.349991686219401</v>
      </c>
      <c r="F17" s="216">
        <f t="shared" si="2"/>
        <v>-67.964509394572005</v>
      </c>
      <c r="G17" s="333">
        <v>4588.68</v>
      </c>
      <c r="H17" s="337">
        <f t="shared" si="1"/>
        <v>-86.6236041737493</v>
      </c>
      <c r="I17" s="215">
        <v>1916</v>
      </c>
    </row>
    <row r="18" spans="1:9" ht="18.95" customHeight="1">
      <c r="A18" s="317" t="s">
        <v>23</v>
      </c>
      <c r="B18" s="9">
        <v>97518.55</v>
      </c>
      <c r="C18" s="9">
        <v>97518.55</v>
      </c>
      <c r="D18" s="9">
        <v>62850.75</v>
      </c>
      <c r="E18" s="216">
        <f t="shared" si="0"/>
        <v>64.450045657979899</v>
      </c>
      <c r="F18" s="216">
        <f t="shared" si="2"/>
        <v>-19.2191275512827</v>
      </c>
      <c r="G18" s="333">
        <v>101408.65</v>
      </c>
      <c r="H18" s="337">
        <f t="shared" si="1"/>
        <v>-38.022298886732003</v>
      </c>
      <c r="I18" s="215">
        <v>77804</v>
      </c>
    </row>
    <row r="19" spans="1:9" ht="18.95" customHeight="1">
      <c r="A19" s="317" t="s">
        <v>24</v>
      </c>
      <c r="B19" s="9">
        <v>141.25</v>
      </c>
      <c r="C19" s="9">
        <v>141.25</v>
      </c>
      <c r="D19" s="9">
        <v>99.42</v>
      </c>
      <c r="E19" s="216">
        <f t="shared" si="0"/>
        <v>70.385840707964604</v>
      </c>
      <c r="F19" s="216">
        <f t="shared" si="2"/>
        <v>-20.463999999999999</v>
      </c>
      <c r="G19" s="333">
        <v>38</v>
      </c>
      <c r="H19" s="337">
        <f t="shared" si="1"/>
        <v>161.63157894736801</v>
      </c>
      <c r="I19" s="215">
        <v>125</v>
      </c>
    </row>
    <row r="20" spans="1:9" ht="18.95" customHeight="1">
      <c r="A20" s="317" t="s">
        <v>25</v>
      </c>
      <c r="B20" s="213">
        <v>342.39</v>
      </c>
      <c r="C20" s="213">
        <v>342.39</v>
      </c>
      <c r="D20" s="9">
        <v>184.58</v>
      </c>
      <c r="E20" s="216">
        <f t="shared" si="0"/>
        <v>53.909284733783103</v>
      </c>
      <c r="F20" s="216">
        <f t="shared" si="2"/>
        <v>-39.0825082508251</v>
      </c>
      <c r="I20" s="215">
        <v>303</v>
      </c>
    </row>
    <row r="21" spans="1:9" ht="18.95" customHeight="1">
      <c r="A21" s="317" t="s">
        <v>26</v>
      </c>
      <c r="B21" s="9">
        <v>15296.86</v>
      </c>
      <c r="C21" s="9">
        <v>15296.86</v>
      </c>
      <c r="D21" s="9">
        <v>15292.93</v>
      </c>
      <c r="E21" s="216">
        <f t="shared" si="0"/>
        <v>99.974308452845904</v>
      </c>
      <c r="F21" s="216">
        <f t="shared" si="2"/>
        <v>3.5194611791782302</v>
      </c>
      <c r="I21" s="215">
        <v>14773</v>
      </c>
    </row>
    <row r="22" spans="1:9" ht="18.95" customHeight="1">
      <c r="A22" s="317" t="s">
        <v>27</v>
      </c>
      <c r="B22" s="9">
        <v>16663.080000000002</v>
      </c>
      <c r="C22" s="9">
        <v>16663.080000000002</v>
      </c>
      <c r="D22" s="9">
        <v>17965.759999999998</v>
      </c>
      <c r="E22" s="216">
        <f t="shared" si="0"/>
        <v>107.81776238246501</v>
      </c>
      <c r="F22" s="216">
        <f t="shared" si="2"/>
        <v>9.2409096436823397</v>
      </c>
      <c r="I22" s="215">
        <v>16446</v>
      </c>
    </row>
    <row r="23" spans="1:9" ht="18.95" customHeight="1">
      <c r="A23" s="317" t="s">
        <v>28</v>
      </c>
      <c r="B23" s="9">
        <v>1498.91</v>
      </c>
      <c r="C23" s="9">
        <v>1498.91</v>
      </c>
      <c r="D23" s="9">
        <v>5576.29</v>
      </c>
      <c r="E23" s="216">
        <f t="shared" si="0"/>
        <v>372.023003382458</v>
      </c>
      <c r="F23" s="216">
        <f t="shared" si="2"/>
        <v>290.22323303009102</v>
      </c>
      <c r="I23" s="215">
        <v>1429</v>
      </c>
    </row>
    <row r="24" spans="1:9" ht="18.95" customHeight="1">
      <c r="A24" s="317" t="s">
        <v>29</v>
      </c>
      <c r="B24" s="9">
        <v>0</v>
      </c>
      <c r="C24" s="9">
        <v>0</v>
      </c>
      <c r="D24" s="9">
        <v>321.95999999999998</v>
      </c>
      <c r="E24" s="216"/>
      <c r="F24" s="216"/>
      <c r="I24" s="215"/>
    </row>
    <row r="25" spans="1:9" ht="31.5" customHeight="1">
      <c r="A25" s="320" t="s">
        <v>30</v>
      </c>
      <c r="B25" s="9">
        <v>20443.7</v>
      </c>
      <c r="C25" s="9">
        <v>20443.7</v>
      </c>
      <c r="D25" s="9">
        <v>30348.12</v>
      </c>
      <c r="E25" s="216">
        <f t="shared" ref="E25:E33" si="3">D25/C25*100</f>
        <v>148.447296722218</v>
      </c>
      <c r="F25" s="216">
        <f t="shared" si="2"/>
        <v>-43.553083847928001</v>
      </c>
      <c r="I25" s="215">
        <v>53764</v>
      </c>
    </row>
    <row r="26" spans="1:9" ht="18.95" customHeight="1">
      <c r="A26" s="317" t="s">
        <v>31</v>
      </c>
      <c r="B26" s="9">
        <v>16.95</v>
      </c>
      <c r="C26" s="9">
        <v>16.95</v>
      </c>
      <c r="D26" s="9">
        <v>15.51</v>
      </c>
      <c r="E26" s="216">
        <f t="shared" si="3"/>
        <v>91.504424778761106</v>
      </c>
      <c r="F26" s="216">
        <f t="shared" si="2"/>
        <v>3.4</v>
      </c>
      <c r="I26" s="215">
        <v>15</v>
      </c>
    </row>
    <row r="27" spans="1:9" ht="18.95" customHeight="1">
      <c r="A27" s="317" t="s">
        <v>32</v>
      </c>
      <c r="B27" s="9">
        <v>1080.28</v>
      </c>
      <c r="C27" s="9">
        <v>1080.28</v>
      </c>
      <c r="D27" s="9">
        <v>1096.42</v>
      </c>
      <c r="E27" s="216">
        <f t="shared" si="3"/>
        <v>101.494057096308</v>
      </c>
      <c r="F27" s="216">
        <f t="shared" si="2"/>
        <v>14.6882845188285</v>
      </c>
      <c r="I27" s="215">
        <v>956</v>
      </c>
    </row>
    <row r="28" spans="1:9" ht="18.95" customHeight="1">
      <c r="A28" s="321" t="s">
        <v>33</v>
      </c>
      <c r="B28" s="224">
        <f>SUM(B6:B27)</f>
        <v>566130</v>
      </c>
      <c r="C28" s="224">
        <f>SUM(C6:C27)</f>
        <v>566130</v>
      </c>
      <c r="D28" s="224">
        <f>SUM(D6:D27)</f>
        <v>567393.4</v>
      </c>
      <c r="E28" s="225">
        <f t="shared" si="3"/>
        <v>100.223164290887</v>
      </c>
      <c r="F28" s="225">
        <f t="shared" si="2"/>
        <v>13.1430975725997</v>
      </c>
      <c r="I28" s="234">
        <v>501483</v>
      </c>
    </row>
    <row r="29" spans="1:9" ht="18.95" customHeight="1">
      <c r="A29" s="322" t="s">
        <v>34</v>
      </c>
      <c r="B29" s="10">
        <v>12000</v>
      </c>
      <c r="C29" s="10">
        <v>12000</v>
      </c>
      <c r="D29" s="10">
        <v>12000</v>
      </c>
      <c r="E29" s="225">
        <f t="shared" si="3"/>
        <v>100</v>
      </c>
      <c r="F29" s="225">
        <f t="shared" si="2"/>
        <v>71.428571428571402</v>
      </c>
      <c r="I29" s="234">
        <v>7000</v>
      </c>
    </row>
    <row r="30" spans="1:9" ht="18.95" customHeight="1">
      <c r="A30" s="323" t="s">
        <v>35</v>
      </c>
      <c r="B30" s="9">
        <v>12000</v>
      </c>
      <c r="C30" s="9">
        <v>12000</v>
      </c>
      <c r="D30" s="9">
        <v>12000</v>
      </c>
      <c r="E30" s="216">
        <f t="shared" si="3"/>
        <v>100</v>
      </c>
      <c r="F30" s="216">
        <f t="shared" si="2"/>
        <v>71.428571428571402</v>
      </c>
      <c r="I30" s="215">
        <v>7000</v>
      </c>
    </row>
    <row r="31" spans="1:9" ht="18.95" customHeight="1">
      <c r="A31" s="324" t="s">
        <v>36</v>
      </c>
      <c r="B31" s="325">
        <f>SUM(B32:B36)</f>
        <v>44714</v>
      </c>
      <c r="C31" s="325">
        <f>SUM(C32:C36)</f>
        <v>44714</v>
      </c>
      <c r="D31" s="224">
        <f>SUM(D32:D36)</f>
        <v>174053</v>
      </c>
      <c r="E31" s="225">
        <f t="shared" si="3"/>
        <v>389.25839781723801</v>
      </c>
      <c r="F31" s="225">
        <f t="shared" si="2"/>
        <v>-20.138659472158</v>
      </c>
      <c r="I31" s="234">
        <v>217944</v>
      </c>
    </row>
    <row r="32" spans="1:9" ht="18.95" customHeight="1">
      <c r="A32" s="326" t="s">
        <v>37</v>
      </c>
      <c r="B32" s="9">
        <v>38465</v>
      </c>
      <c r="C32" s="9">
        <v>38465</v>
      </c>
      <c r="D32" s="9">
        <v>38465</v>
      </c>
      <c r="E32" s="216">
        <f t="shared" si="3"/>
        <v>100</v>
      </c>
      <c r="F32" s="216">
        <f t="shared" si="2"/>
        <v>0</v>
      </c>
      <c r="I32" s="215">
        <v>38465</v>
      </c>
    </row>
    <row r="33" spans="1:9" ht="18.95" customHeight="1">
      <c r="A33" s="326" t="s">
        <v>38</v>
      </c>
      <c r="B33" s="9">
        <v>5387</v>
      </c>
      <c r="C33" s="9">
        <v>5387</v>
      </c>
      <c r="D33" s="9">
        <v>57470</v>
      </c>
      <c r="E33" s="216">
        <f t="shared" si="3"/>
        <v>1066.8275478002599</v>
      </c>
      <c r="F33" s="216">
        <f t="shared" si="2"/>
        <v>-46.027929865422003</v>
      </c>
      <c r="I33" s="215">
        <v>106481</v>
      </c>
    </row>
    <row r="34" spans="1:9" ht="18.95" customHeight="1">
      <c r="A34" s="326" t="s">
        <v>39</v>
      </c>
      <c r="B34" s="9"/>
      <c r="C34" s="9"/>
      <c r="D34" s="9">
        <v>27051</v>
      </c>
      <c r="E34" s="216"/>
      <c r="F34" s="216">
        <f t="shared" si="2"/>
        <v>-22.414386508346201</v>
      </c>
      <c r="I34" s="215">
        <v>34866</v>
      </c>
    </row>
    <row r="35" spans="1:9" ht="18.95" customHeight="1">
      <c r="A35" s="326" t="s">
        <v>40</v>
      </c>
      <c r="B35" s="9"/>
      <c r="C35" s="9"/>
      <c r="D35" s="9">
        <v>291</v>
      </c>
      <c r="E35" s="216"/>
      <c r="F35" s="216"/>
      <c r="I35" s="215">
        <v>162</v>
      </c>
    </row>
    <row r="36" spans="1:9" ht="24">
      <c r="A36" s="326" t="s">
        <v>41</v>
      </c>
      <c r="B36" s="9">
        <v>862</v>
      </c>
      <c r="C36" s="9">
        <v>862</v>
      </c>
      <c r="D36" s="9">
        <v>50776</v>
      </c>
      <c r="E36" s="216">
        <f>D36/C36*100</f>
        <v>5890.4872389791199</v>
      </c>
      <c r="F36" s="216">
        <f t="shared" si="2"/>
        <v>33.726626283908402</v>
      </c>
      <c r="I36" s="215">
        <v>37970</v>
      </c>
    </row>
    <row r="37" spans="1:9" s="331" customFormat="1" ht="18.95" customHeight="1">
      <c r="A37" s="327" t="s">
        <v>42</v>
      </c>
      <c r="B37" s="10">
        <v>29600</v>
      </c>
      <c r="C37" s="10">
        <v>29600</v>
      </c>
      <c r="D37" s="10">
        <v>36184</v>
      </c>
      <c r="E37" s="225">
        <f>D37/C37*100</f>
        <v>122.243243243243</v>
      </c>
      <c r="F37" s="225">
        <f t="shared" si="2"/>
        <v>195.138662316476</v>
      </c>
      <c r="G37" s="338"/>
      <c r="H37" s="338"/>
      <c r="I37" s="234">
        <v>12260</v>
      </c>
    </row>
    <row r="38" spans="1:9" ht="18.95" customHeight="1">
      <c r="A38" s="329" t="s">
        <v>43</v>
      </c>
      <c r="B38" s="224">
        <f>B28+B31+B37+B29</f>
        <v>652444</v>
      </c>
      <c r="C38" s="224">
        <f>C28+C31+C37+C29</f>
        <v>652444</v>
      </c>
      <c r="D38" s="224">
        <f>D28+D29+D31+D37</f>
        <v>789630.4</v>
      </c>
      <c r="E38" s="225">
        <f>D38/C38*100</f>
        <v>121.02654020881501</v>
      </c>
      <c r="F38" s="225">
        <f t="shared" si="2"/>
        <v>6.8964798351669998</v>
      </c>
      <c r="I38" s="234">
        <v>738687</v>
      </c>
    </row>
  </sheetData>
  <mergeCells count="5">
    <mergeCell ref="A2:F2"/>
    <mergeCell ref="D4:F4"/>
    <mergeCell ref="A4:A5"/>
    <mergeCell ref="B4:B5"/>
    <mergeCell ref="C4:C5"/>
  </mergeCells>
  <phoneticPr fontId="33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F8" sqref="F8:F26"/>
    </sheetView>
  </sheetViews>
  <sheetFormatPr defaultColWidth="9" defaultRowHeight="13.5"/>
  <cols>
    <col min="1" max="1" width="23.625" style="205" customWidth="1"/>
    <col min="2" max="2" width="13.75" style="205" customWidth="1"/>
    <col min="3" max="3" width="11.5" style="205" customWidth="1"/>
    <col min="4" max="4" width="13.875" style="205" customWidth="1"/>
    <col min="5" max="5" width="12.125" style="205" customWidth="1"/>
    <col min="6" max="6" width="12" style="205" customWidth="1"/>
    <col min="7" max="7" width="7.25" style="205" hidden="1" customWidth="1"/>
    <col min="8" max="16384" width="9" style="205"/>
  </cols>
  <sheetData>
    <row r="1" spans="1:8" ht="16.5" customHeight="1">
      <c r="A1" s="1" t="s">
        <v>1231</v>
      </c>
      <c r="B1" s="206"/>
      <c r="C1" s="206"/>
      <c r="D1" s="206"/>
      <c r="E1" s="206"/>
      <c r="F1" s="206"/>
      <c r="G1" s="206"/>
    </row>
    <row r="2" spans="1:8" ht="27.75">
      <c r="A2" s="340" t="s">
        <v>1232</v>
      </c>
      <c r="B2" s="340"/>
      <c r="C2" s="340"/>
      <c r="D2" s="340"/>
      <c r="E2" s="340"/>
      <c r="F2" s="340"/>
      <c r="G2" s="340"/>
      <c r="H2" s="207"/>
    </row>
    <row r="3" spans="1:8" ht="20.25" customHeight="1">
      <c r="A3" s="208"/>
      <c r="B3" s="206"/>
      <c r="C3" s="206"/>
      <c r="D3" s="206"/>
      <c r="E3" s="206"/>
      <c r="F3" s="209" t="s">
        <v>1233</v>
      </c>
    </row>
    <row r="4" spans="1:8" ht="31.5" customHeight="1">
      <c r="A4" s="344" t="s">
        <v>3</v>
      </c>
      <c r="B4" s="344" t="s">
        <v>4</v>
      </c>
      <c r="C4" s="345" t="s">
        <v>1226</v>
      </c>
      <c r="D4" s="344" t="s">
        <v>47</v>
      </c>
      <c r="E4" s="344"/>
      <c r="F4" s="344"/>
      <c r="G4" s="344" t="s">
        <v>1234</v>
      </c>
    </row>
    <row r="5" spans="1:8" ht="35.1" customHeight="1">
      <c r="A5" s="344"/>
      <c r="B5" s="344"/>
      <c r="C5" s="346"/>
      <c r="D5" s="16" t="s">
        <v>8</v>
      </c>
      <c r="E5" s="16" t="s">
        <v>9</v>
      </c>
      <c r="F5" s="211" t="s">
        <v>10</v>
      </c>
      <c r="G5" s="344"/>
    </row>
    <row r="6" spans="1:8" ht="30.75" customHeight="1">
      <c r="A6" s="212" t="s">
        <v>1235</v>
      </c>
      <c r="B6" s="9"/>
      <c r="C6" s="9"/>
      <c r="D6" s="9"/>
      <c r="E6" s="213"/>
      <c r="F6" s="214"/>
      <c r="G6" s="215"/>
    </row>
    <row r="7" spans="1:8" ht="30.75" customHeight="1">
      <c r="A7" s="212" t="s">
        <v>1236</v>
      </c>
      <c r="B7" s="9"/>
      <c r="C7" s="9"/>
      <c r="D7" s="9"/>
      <c r="E7" s="213"/>
      <c r="F7" s="214"/>
      <c r="G7" s="215"/>
    </row>
    <row r="8" spans="1:8" ht="30.75" customHeight="1">
      <c r="A8" s="212" t="s">
        <v>1237</v>
      </c>
      <c r="B8" s="9"/>
      <c r="C8" s="9">
        <v>60</v>
      </c>
      <c r="D8" s="9">
        <v>59.6</v>
      </c>
      <c r="E8" s="213">
        <f>D8/C8*100</f>
        <v>99.3333333333333</v>
      </c>
      <c r="F8" s="216">
        <f>(D8-G8)/G8*100</f>
        <v>-25.5</v>
      </c>
      <c r="G8" s="217">
        <v>80</v>
      </c>
    </row>
    <row r="9" spans="1:8" ht="30.75" customHeight="1">
      <c r="A9" s="212" t="s">
        <v>1238</v>
      </c>
      <c r="B9" s="9"/>
      <c r="C9" s="9"/>
      <c r="D9" s="9"/>
      <c r="E9" s="213"/>
      <c r="F9" s="216"/>
      <c r="G9" s="215"/>
    </row>
    <row r="10" spans="1:8" ht="30.75" customHeight="1">
      <c r="A10" s="212" t="s">
        <v>1239</v>
      </c>
      <c r="B10" s="9"/>
      <c r="C10" s="9"/>
      <c r="D10" s="9"/>
      <c r="E10" s="213"/>
      <c r="F10" s="216"/>
      <c r="G10" s="215"/>
    </row>
    <row r="11" spans="1:8" ht="30.75" customHeight="1">
      <c r="A11" s="212" t="s">
        <v>1240</v>
      </c>
      <c r="B11" s="9">
        <v>465176</v>
      </c>
      <c r="C11" s="218">
        <v>87724</v>
      </c>
      <c r="D11" s="218">
        <v>86973.36</v>
      </c>
      <c r="E11" s="213">
        <f>D11/C11*100</f>
        <v>99.144316264648197</v>
      </c>
      <c r="F11" s="216">
        <f t="shared" ref="F11:F26" si="0">(D11-G11)/G11*100</f>
        <v>-53.433405435504298</v>
      </c>
      <c r="G11" s="217">
        <v>186772</v>
      </c>
    </row>
    <row r="12" spans="1:8" ht="30.75" customHeight="1">
      <c r="A12" s="212" t="s">
        <v>1241</v>
      </c>
      <c r="B12" s="9"/>
      <c r="C12" s="9"/>
      <c r="D12" s="9"/>
      <c r="E12" s="213"/>
      <c r="F12" s="216"/>
      <c r="G12" s="215"/>
    </row>
    <row r="13" spans="1:8" ht="30.75" customHeight="1">
      <c r="A13" s="212" t="s">
        <v>1242</v>
      </c>
      <c r="B13" s="9"/>
      <c r="C13" s="9"/>
      <c r="D13" s="9"/>
      <c r="E13" s="213"/>
      <c r="F13" s="216"/>
      <c r="G13" s="215"/>
    </row>
    <row r="14" spans="1:8" ht="30.75" customHeight="1">
      <c r="A14" s="219" t="s">
        <v>1243</v>
      </c>
      <c r="B14" s="9"/>
      <c r="C14" s="9"/>
      <c r="D14" s="9"/>
      <c r="E14" s="213"/>
      <c r="F14" s="216"/>
      <c r="G14" s="215"/>
    </row>
    <row r="15" spans="1:8" ht="30.75" customHeight="1">
      <c r="A15" s="220" t="s">
        <v>1244</v>
      </c>
      <c r="B15" s="9"/>
      <c r="C15" s="9"/>
      <c r="D15" s="9"/>
      <c r="E15" s="213"/>
      <c r="F15" s="216"/>
      <c r="G15" s="215"/>
    </row>
    <row r="16" spans="1:8" ht="30.75" customHeight="1">
      <c r="A16" s="220" t="s">
        <v>1245</v>
      </c>
      <c r="B16" s="9"/>
      <c r="C16" s="9"/>
      <c r="D16" s="9"/>
      <c r="E16" s="213"/>
      <c r="F16" s="216"/>
      <c r="G16" s="215"/>
    </row>
    <row r="17" spans="1:7" ht="30.75" customHeight="1">
      <c r="A17" s="219" t="s">
        <v>1246</v>
      </c>
      <c r="B17" s="9">
        <v>406</v>
      </c>
      <c r="C17" s="9">
        <v>38407</v>
      </c>
      <c r="D17" s="9">
        <v>38469.14</v>
      </c>
      <c r="E17" s="213">
        <f>D17/C17*100</f>
        <v>100.161793423074</v>
      </c>
      <c r="F17" s="216">
        <f t="shared" si="0"/>
        <v>-41.585975461613202</v>
      </c>
      <c r="G17" s="217">
        <v>65856</v>
      </c>
    </row>
    <row r="18" spans="1:7" ht="30.75" customHeight="1">
      <c r="A18" s="219" t="s">
        <v>1247</v>
      </c>
      <c r="B18" s="221">
        <v>11410</v>
      </c>
      <c r="C18" s="222">
        <v>12054</v>
      </c>
      <c r="D18" s="9">
        <v>12053.54</v>
      </c>
      <c r="E18" s="213">
        <f t="shared" ref="E18:E22" si="1">D18/C18*100</f>
        <v>99.996183839389403</v>
      </c>
      <c r="F18" s="216">
        <f t="shared" si="0"/>
        <v>22.321290846356799</v>
      </c>
      <c r="G18" s="217">
        <v>9854</v>
      </c>
    </row>
    <row r="19" spans="1:7" ht="33" customHeight="1">
      <c r="A19" s="219" t="s">
        <v>1248</v>
      </c>
      <c r="B19" s="9"/>
      <c r="C19" s="9"/>
      <c r="D19" s="9"/>
      <c r="E19" s="213"/>
      <c r="F19" s="216"/>
      <c r="G19" s="217"/>
    </row>
    <row r="20" spans="1:7" ht="33" customHeight="1">
      <c r="A20" s="223" t="s">
        <v>1249</v>
      </c>
      <c r="B20" s="10">
        <f>SUM(B7:B18)</f>
        <v>476992</v>
      </c>
      <c r="C20" s="10">
        <f>SUM(C7:C18)</f>
        <v>138245</v>
      </c>
      <c r="D20" s="10">
        <f>SUM(D7:D19)</f>
        <v>137555.64000000001</v>
      </c>
      <c r="E20" s="224">
        <f t="shared" si="1"/>
        <v>99.501349054215396</v>
      </c>
      <c r="F20" s="225">
        <f t="shared" si="0"/>
        <v>-47.610225394383001</v>
      </c>
      <c r="G20" s="226">
        <v>262562</v>
      </c>
    </row>
    <row r="21" spans="1:7" ht="21" customHeight="1">
      <c r="A21" s="227" t="s">
        <v>76</v>
      </c>
      <c r="B21" s="10">
        <f>SUM(B22:B24)</f>
        <v>28200</v>
      </c>
      <c r="C21" s="10">
        <f>SUM(C22:C24)</f>
        <v>28250</v>
      </c>
      <c r="D21" s="10">
        <f>SUM(D22:D24)</f>
        <v>33334</v>
      </c>
      <c r="E21" s="224">
        <f t="shared" si="1"/>
        <v>117.99646017699099</v>
      </c>
      <c r="F21" s="225">
        <f t="shared" si="0"/>
        <v>1174.2354740061201</v>
      </c>
      <c r="G21" s="217">
        <v>2616</v>
      </c>
    </row>
    <row r="22" spans="1:7" ht="21" customHeight="1">
      <c r="A22" s="228" t="s">
        <v>77</v>
      </c>
      <c r="B22" s="9"/>
      <c r="C22" s="9">
        <v>50</v>
      </c>
      <c r="D22" s="9">
        <v>53</v>
      </c>
      <c r="E22" s="213">
        <f t="shared" si="1"/>
        <v>106</v>
      </c>
      <c r="F22" s="216">
        <f t="shared" si="0"/>
        <v>-17.1875</v>
      </c>
      <c r="G22" s="217">
        <v>64</v>
      </c>
    </row>
    <row r="23" spans="1:7" ht="21" customHeight="1">
      <c r="A23" s="228" t="s">
        <v>79</v>
      </c>
      <c r="B23" s="9"/>
      <c r="C23" s="9"/>
      <c r="D23" s="9">
        <v>5081</v>
      </c>
      <c r="E23" s="213"/>
      <c r="F23" s="216"/>
      <c r="G23" s="217">
        <v>2552</v>
      </c>
    </row>
    <row r="24" spans="1:7" ht="21" customHeight="1">
      <c r="A24" s="228" t="s">
        <v>81</v>
      </c>
      <c r="B24" s="221">
        <v>28200</v>
      </c>
      <c r="C24" s="9">
        <v>28200</v>
      </c>
      <c r="D24" s="9">
        <v>28200</v>
      </c>
      <c r="E24" s="213">
        <f>D24/C24*100</f>
        <v>100</v>
      </c>
      <c r="F24" s="216"/>
      <c r="G24" s="215"/>
    </row>
    <row r="25" spans="1:7" ht="21" customHeight="1">
      <c r="A25" s="229" t="s">
        <v>82</v>
      </c>
      <c r="B25" s="10"/>
      <c r="C25" s="10">
        <v>5000</v>
      </c>
      <c r="D25" s="10">
        <v>175</v>
      </c>
      <c r="E25" s="224">
        <f>D25/C25*100</f>
        <v>3.5</v>
      </c>
      <c r="F25" s="225">
        <f t="shared" si="0"/>
        <v>-99.279627876343</v>
      </c>
      <c r="G25" s="226">
        <v>24293</v>
      </c>
    </row>
    <row r="26" spans="1:7" ht="21" customHeight="1">
      <c r="A26" s="230" t="s">
        <v>83</v>
      </c>
      <c r="B26" s="10">
        <f t="shared" ref="B26:D26" si="2">SUM(B20:B21)+B25</f>
        <v>505192</v>
      </c>
      <c r="C26" s="10">
        <f t="shared" si="2"/>
        <v>171495</v>
      </c>
      <c r="D26" s="10">
        <f t="shared" si="2"/>
        <v>171064.64</v>
      </c>
      <c r="E26" s="224">
        <f>D26/C26*100</f>
        <v>99.749053908277205</v>
      </c>
      <c r="F26" s="225">
        <f t="shared" si="0"/>
        <v>-40.904394568022397</v>
      </c>
      <c r="G26" s="226">
        <v>289471</v>
      </c>
    </row>
  </sheetData>
  <mergeCells count="6">
    <mergeCell ref="A2:G2"/>
    <mergeCell ref="D4:F4"/>
    <mergeCell ref="A4:A5"/>
    <mergeCell ref="B4:B5"/>
    <mergeCell ref="C4:C5"/>
    <mergeCell ref="G4:G5"/>
  </mergeCells>
  <phoneticPr fontId="33" type="noConversion"/>
  <pageMargins left="1.0625" right="0.51180555555555596" top="0.75138888888888899" bottom="0.75138888888888899" header="0.29861111111111099" footer="0.298611111111110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F6" sqref="F6:F14"/>
    </sheetView>
  </sheetViews>
  <sheetFormatPr defaultColWidth="9" defaultRowHeight="13.5"/>
  <cols>
    <col min="1" max="1" width="24.375" style="205" customWidth="1"/>
    <col min="2" max="2" width="11.875" style="205" customWidth="1"/>
    <col min="3" max="3" width="11.625" style="205" customWidth="1"/>
    <col min="4" max="4" width="12.625" style="205" customWidth="1"/>
    <col min="5" max="5" width="13.125" style="205" customWidth="1"/>
    <col min="6" max="6" width="13.75" style="205" customWidth="1"/>
    <col min="7" max="7" width="8.375" style="205" hidden="1" customWidth="1"/>
    <col min="8" max="16384" width="9" style="205"/>
  </cols>
  <sheetData>
    <row r="1" spans="1:8" ht="21.75" customHeight="1">
      <c r="A1" s="1" t="s">
        <v>1250</v>
      </c>
      <c r="B1" s="206"/>
      <c r="C1" s="206"/>
      <c r="D1" s="206"/>
      <c r="E1" s="206"/>
      <c r="F1" s="206"/>
      <c r="G1" s="206"/>
    </row>
    <row r="2" spans="1:8" ht="55.5" customHeight="1">
      <c r="A2" s="351" t="s">
        <v>1251</v>
      </c>
      <c r="B2" s="351"/>
      <c r="C2" s="351"/>
      <c r="D2" s="351"/>
      <c r="E2" s="351"/>
      <c r="F2" s="351"/>
      <c r="G2" s="351"/>
      <c r="H2" s="207"/>
    </row>
    <row r="3" spans="1:8" ht="18.75" customHeight="1">
      <c r="A3" s="208"/>
      <c r="B3" s="206"/>
      <c r="C3" s="206"/>
      <c r="D3" s="206"/>
      <c r="E3" s="206"/>
      <c r="F3" s="231" t="s">
        <v>1225</v>
      </c>
    </row>
    <row r="4" spans="1:8" ht="30.75" customHeight="1">
      <c r="A4" s="345" t="s">
        <v>3</v>
      </c>
      <c r="B4" s="345" t="s">
        <v>4</v>
      </c>
      <c r="C4" s="344" t="s">
        <v>1226</v>
      </c>
      <c r="D4" s="344" t="s">
        <v>6</v>
      </c>
      <c r="E4" s="344"/>
      <c r="F4" s="344"/>
      <c r="G4" s="210" t="s">
        <v>1227</v>
      </c>
    </row>
    <row r="5" spans="1:8" ht="30.75" customHeight="1">
      <c r="A5" s="346"/>
      <c r="B5" s="346"/>
      <c r="C5" s="344"/>
      <c r="D5" s="16" t="s">
        <v>8</v>
      </c>
      <c r="E5" s="16" t="s">
        <v>9</v>
      </c>
      <c r="F5" s="16" t="s">
        <v>10</v>
      </c>
      <c r="G5" s="210"/>
    </row>
    <row r="6" spans="1:8" ht="30.75" customHeight="1">
      <c r="A6" s="210" t="s">
        <v>1228</v>
      </c>
      <c r="B6" s="224">
        <f>B7</f>
        <v>483143</v>
      </c>
      <c r="C6" s="224">
        <f>C7</f>
        <v>147201.22</v>
      </c>
      <c r="D6" s="224">
        <f>D7</f>
        <v>146772</v>
      </c>
      <c r="E6" s="224">
        <f>D6/C6*100</f>
        <v>99.708412742774797</v>
      </c>
      <c r="F6" s="225">
        <f t="shared" ref="F6:F14" si="0">(D6-G6)/G6*100</f>
        <v>-44.592385662243501</v>
      </c>
      <c r="G6" s="232">
        <v>264895</v>
      </c>
    </row>
    <row r="7" spans="1:8" ht="35.1" customHeight="1">
      <c r="A7" s="233" t="s">
        <v>36</v>
      </c>
      <c r="B7" s="224">
        <f>SUM(B8:B12)</f>
        <v>483143</v>
      </c>
      <c r="C7" s="224">
        <f>SUM(C8:C12)</f>
        <v>147201.22</v>
      </c>
      <c r="D7" s="224">
        <f>SUM(D8:D12)</f>
        <v>146772</v>
      </c>
      <c r="E7" s="224">
        <f t="shared" ref="E7:E14" si="1">D7/C7*100</f>
        <v>99.708412742774797</v>
      </c>
      <c r="F7" s="225">
        <f t="shared" si="0"/>
        <v>-44.592385662243501</v>
      </c>
      <c r="G7" s="234">
        <v>264895</v>
      </c>
    </row>
    <row r="8" spans="1:8" ht="35.1" customHeight="1">
      <c r="A8" s="235" t="s">
        <v>37</v>
      </c>
      <c r="B8" s="236"/>
      <c r="C8" s="237"/>
      <c r="D8" s="238"/>
      <c r="E8" s="213"/>
      <c r="F8" s="216"/>
      <c r="G8" s="239"/>
    </row>
    <row r="9" spans="1:8" ht="35.1" customHeight="1">
      <c r="A9" s="235" t="s">
        <v>38</v>
      </c>
      <c r="B9" s="237"/>
      <c r="C9" s="237"/>
      <c r="D9" s="238"/>
      <c r="E9" s="213"/>
      <c r="F9" s="216"/>
      <c r="G9" s="239"/>
    </row>
    <row r="10" spans="1:8" ht="35.1" customHeight="1">
      <c r="A10" s="235" t="s">
        <v>39</v>
      </c>
      <c r="B10" s="9">
        <v>445476</v>
      </c>
      <c r="C10" s="9">
        <v>69097.22</v>
      </c>
      <c r="D10" s="9">
        <v>68665</v>
      </c>
      <c r="E10" s="213">
        <f>D10/C10*100</f>
        <v>99.374475557772101</v>
      </c>
      <c r="F10" s="216">
        <f t="shared" si="0"/>
        <v>-60.735035110592598</v>
      </c>
      <c r="G10" s="217">
        <v>174876</v>
      </c>
    </row>
    <row r="11" spans="1:8" ht="35.1" customHeight="1">
      <c r="A11" s="235" t="s">
        <v>1229</v>
      </c>
      <c r="B11" s="9">
        <v>28200</v>
      </c>
      <c r="C11" s="9">
        <v>66000</v>
      </c>
      <c r="D11" s="9">
        <v>66000</v>
      </c>
      <c r="E11" s="213">
        <f t="shared" si="1"/>
        <v>100</v>
      </c>
      <c r="F11" s="216">
        <f t="shared" si="0"/>
        <v>-17.602996254681599</v>
      </c>
      <c r="G11" s="217">
        <v>80100</v>
      </c>
    </row>
    <row r="12" spans="1:8" ht="35.1" customHeight="1">
      <c r="A12" s="235" t="s">
        <v>1230</v>
      </c>
      <c r="B12" s="9">
        <v>9467</v>
      </c>
      <c r="C12" s="9">
        <v>12104</v>
      </c>
      <c r="D12" s="9">
        <v>12107</v>
      </c>
      <c r="E12" s="213">
        <f t="shared" si="1"/>
        <v>100.024785194977</v>
      </c>
      <c r="F12" s="216">
        <f t="shared" si="0"/>
        <v>22.0586752696844</v>
      </c>
      <c r="G12" s="217">
        <v>9919</v>
      </c>
    </row>
    <row r="13" spans="1:8" ht="35.1" customHeight="1">
      <c r="A13" s="233" t="s">
        <v>42</v>
      </c>
      <c r="B13" s="10">
        <v>22049</v>
      </c>
      <c r="C13" s="10">
        <v>24293.38</v>
      </c>
      <c r="D13" s="10">
        <v>24293.38</v>
      </c>
      <c r="E13" s="224">
        <f t="shared" si="1"/>
        <v>100</v>
      </c>
      <c r="F13" s="225">
        <f t="shared" si="0"/>
        <v>-1.1499837239583299</v>
      </c>
      <c r="G13" s="226">
        <v>24576</v>
      </c>
    </row>
    <row r="14" spans="1:8" ht="35.1" customHeight="1">
      <c r="A14" s="223" t="s">
        <v>43</v>
      </c>
      <c r="B14" s="224">
        <f>B7+B13</f>
        <v>505192</v>
      </c>
      <c r="C14" s="224">
        <f>C7+C13</f>
        <v>171494.6</v>
      </c>
      <c r="D14" s="224">
        <f>D7+D13</f>
        <v>171065.38</v>
      </c>
      <c r="E14" s="224">
        <f t="shared" si="1"/>
        <v>99.749718066924601</v>
      </c>
      <c r="F14" s="225">
        <f t="shared" si="0"/>
        <v>-40.904138929288301</v>
      </c>
      <c r="G14" s="234">
        <v>289471</v>
      </c>
    </row>
  </sheetData>
  <mergeCells count="5">
    <mergeCell ref="A2:G2"/>
    <mergeCell ref="D4:F4"/>
    <mergeCell ref="A4:A5"/>
    <mergeCell ref="B4:B5"/>
    <mergeCell ref="C4:C5"/>
  </mergeCells>
  <phoneticPr fontId="33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F8" sqref="F8:F26"/>
    </sheetView>
  </sheetViews>
  <sheetFormatPr defaultColWidth="9" defaultRowHeight="13.5"/>
  <cols>
    <col min="1" max="1" width="23.625" style="205" customWidth="1"/>
    <col min="2" max="2" width="13.75" style="205" customWidth="1"/>
    <col min="3" max="3" width="11.5" style="205" customWidth="1"/>
    <col min="4" max="4" width="13.875" style="205" customWidth="1"/>
    <col min="5" max="5" width="12.125" style="205" customWidth="1"/>
    <col min="6" max="6" width="12" style="205" customWidth="1"/>
    <col min="7" max="7" width="7.25" style="205" hidden="1" customWidth="1"/>
    <col min="8" max="16384" width="9" style="205"/>
  </cols>
  <sheetData>
    <row r="1" spans="1:8" ht="16.5" customHeight="1">
      <c r="A1" s="1" t="s">
        <v>1252</v>
      </c>
      <c r="B1" s="206"/>
      <c r="C1" s="206"/>
      <c r="D1" s="206"/>
      <c r="E1" s="206"/>
      <c r="F1" s="206"/>
      <c r="G1" s="206"/>
    </row>
    <row r="2" spans="1:8" ht="27.75">
      <c r="A2" s="340" t="s">
        <v>1232</v>
      </c>
      <c r="B2" s="340"/>
      <c r="C2" s="340"/>
      <c r="D2" s="340"/>
      <c r="E2" s="340"/>
      <c r="F2" s="340"/>
      <c r="G2" s="340"/>
      <c r="H2" s="207"/>
    </row>
    <row r="3" spans="1:8" ht="20.25" customHeight="1">
      <c r="A3" s="208"/>
      <c r="B3" s="206"/>
      <c r="C3" s="206"/>
      <c r="D3" s="206"/>
      <c r="E3" s="206"/>
      <c r="F3" s="209" t="s">
        <v>1233</v>
      </c>
    </row>
    <row r="4" spans="1:8" ht="31.5" customHeight="1">
      <c r="A4" s="344" t="s">
        <v>3</v>
      </c>
      <c r="B4" s="344" t="s">
        <v>4</v>
      </c>
      <c r="C4" s="345" t="s">
        <v>1226</v>
      </c>
      <c r="D4" s="344" t="s">
        <v>47</v>
      </c>
      <c r="E4" s="344"/>
      <c r="F4" s="344"/>
      <c r="G4" s="344" t="s">
        <v>1234</v>
      </c>
    </row>
    <row r="5" spans="1:8" ht="35.1" customHeight="1">
      <c r="A5" s="344"/>
      <c r="B5" s="344"/>
      <c r="C5" s="346"/>
      <c r="D5" s="16" t="s">
        <v>8</v>
      </c>
      <c r="E5" s="16" t="s">
        <v>9</v>
      </c>
      <c r="F5" s="211" t="s">
        <v>10</v>
      </c>
      <c r="G5" s="344"/>
    </row>
    <row r="6" spans="1:8" ht="30.75" customHeight="1">
      <c r="A6" s="212" t="s">
        <v>1235</v>
      </c>
      <c r="B6" s="9"/>
      <c r="C6" s="9"/>
      <c r="D6" s="9"/>
      <c r="E6" s="213"/>
      <c r="F6" s="214"/>
      <c r="G6" s="215"/>
    </row>
    <row r="7" spans="1:8" ht="30.75" customHeight="1">
      <c r="A7" s="212" t="s">
        <v>1236</v>
      </c>
      <c r="B7" s="9"/>
      <c r="C7" s="9"/>
      <c r="D7" s="9"/>
      <c r="E7" s="213"/>
      <c r="F7" s="214"/>
      <c r="G7" s="215"/>
    </row>
    <row r="8" spans="1:8" ht="30.75" customHeight="1">
      <c r="A8" s="212" t="s">
        <v>1237</v>
      </c>
      <c r="B8" s="9"/>
      <c r="C8" s="9">
        <v>60</v>
      </c>
      <c r="D8" s="9">
        <v>59.6</v>
      </c>
      <c r="E8" s="213">
        <f>D8/C8*100</f>
        <v>99.3333333333333</v>
      </c>
      <c r="F8" s="216">
        <f>(D8-G8)/G8*100</f>
        <v>-25.5</v>
      </c>
      <c r="G8" s="217">
        <v>80</v>
      </c>
    </row>
    <row r="9" spans="1:8" ht="30.75" customHeight="1">
      <c r="A9" s="212" t="s">
        <v>1238</v>
      </c>
      <c r="B9" s="9"/>
      <c r="C9" s="9"/>
      <c r="D9" s="9"/>
      <c r="E9" s="213"/>
      <c r="F9" s="216"/>
      <c r="G9" s="215"/>
    </row>
    <row r="10" spans="1:8" ht="30.75" customHeight="1">
      <c r="A10" s="212" t="s">
        <v>1239</v>
      </c>
      <c r="B10" s="9"/>
      <c r="C10" s="9"/>
      <c r="D10" s="9"/>
      <c r="E10" s="213"/>
      <c r="F10" s="216"/>
      <c r="G10" s="215"/>
    </row>
    <row r="11" spans="1:8" ht="30.75" customHeight="1">
      <c r="A11" s="212" t="s">
        <v>1240</v>
      </c>
      <c r="B11" s="9">
        <v>465176</v>
      </c>
      <c r="C11" s="218">
        <v>87724</v>
      </c>
      <c r="D11" s="218">
        <v>86973.36</v>
      </c>
      <c r="E11" s="213">
        <f>D11/C11*100</f>
        <v>99.144316264648197</v>
      </c>
      <c r="F11" s="216">
        <f>(D11-G11)/G11*100</f>
        <v>-53.433405435504298</v>
      </c>
      <c r="G11" s="217">
        <v>186772</v>
      </c>
    </row>
    <row r="12" spans="1:8" ht="30.75" customHeight="1">
      <c r="A12" s="212" t="s">
        <v>1241</v>
      </c>
      <c r="B12" s="9"/>
      <c r="C12" s="9"/>
      <c r="D12" s="9"/>
      <c r="E12" s="213"/>
      <c r="F12" s="216"/>
      <c r="G12" s="215"/>
    </row>
    <row r="13" spans="1:8" ht="30.75" customHeight="1">
      <c r="A13" s="212" t="s">
        <v>1242</v>
      </c>
      <c r="B13" s="9"/>
      <c r="C13" s="9"/>
      <c r="D13" s="9"/>
      <c r="E13" s="213"/>
      <c r="F13" s="216"/>
      <c r="G13" s="215"/>
    </row>
    <row r="14" spans="1:8" ht="30.75" customHeight="1">
      <c r="A14" s="219" t="s">
        <v>1243</v>
      </c>
      <c r="B14" s="9"/>
      <c r="C14" s="9"/>
      <c r="D14" s="9"/>
      <c r="E14" s="213"/>
      <c r="F14" s="216"/>
      <c r="G14" s="215"/>
    </row>
    <row r="15" spans="1:8" ht="30.75" customHeight="1">
      <c r="A15" s="220" t="s">
        <v>1244</v>
      </c>
      <c r="B15" s="9"/>
      <c r="C15" s="9"/>
      <c r="D15" s="9"/>
      <c r="E15" s="213"/>
      <c r="F15" s="216"/>
      <c r="G15" s="215"/>
    </row>
    <row r="16" spans="1:8" ht="30.75" customHeight="1">
      <c r="A16" s="220" t="s">
        <v>1245</v>
      </c>
      <c r="B16" s="9"/>
      <c r="C16" s="9"/>
      <c r="D16" s="9"/>
      <c r="E16" s="213"/>
      <c r="F16" s="216"/>
      <c r="G16" s="215"/>
    </row>
    <row r="17" spans="1:7" ht="30.75" customHeight="1">
      <c r="A17" s="219" t="s">
        <v>1246</v>
      </c>
      <c r="B17" s="9">
        <v>406</v>
      </c>
      <c r="C17" s="9">
        <v>38407</v>
      </c>
      <c r="D17" s="9">
        <v>38469.14</v>
      </c>
      <c r="E17" s="213">
        <f t="shared" ref="E17:E22" si="0">D17/C17*100</f>
        <v>100.161793423074</v>
      </c>
      <c r="F17" s="216">
        <f t="shared" ref="F17:F22" si="1">(D17-G17)/G17*100</f>
        <v>-41.585975461613202</v>
      </c>
      <c r="G17" s="217">
        <v>65856</v>
      </c>
    </row>
    <row r="18" spans="1:7" ht="30.75" customHeight="1">
      <c r="A18" s="219" t="s">
        <v>1247</v>
      </c>
      <c r="B18" s="221">
        <v>11410</v>
      </c>
      <c r="C18" s="222">
        <v>12054</v>
      </c>
      <c r="D18" s="9">
        <v>12053.54</v>
      </c>
      <c r="E18" s="213">
        <f t="shared" si="0"/>
        <v>99.996183839389403</v>
      </c>
      <c r="F18" s="216">
        <f t="shared" si="1"/>
        <v>22.321290846356799</v>
      </c>
      <c r="G18" s="217">
        <v>9854</v>
      </c>
    </row>
    <row r="19" spans="1:7" ht="33" customHeight="1">
      <c r="A19" s="219" t="s">
        <v>1248</v>
      </c>
      <c r="B19" s="9"/>
      <c r="C19" s="9"/>
      <c r="D19" s="9"/>
      <c r="E19" s="213"/>
      <c r="F19" s="216"/>
      <c r="G19" s="217"/>
    </row>
    <row r="20" spans="1:7" ht="33" customHeight="1">
      <c r="A20" s="223" t="s">
        <v>1249</v>
      </c>
      <c r="B20" s="10">
        <f>SUM(B7:B18)</f>
        <v>476992</v>
      </c>
      <c r="C20" s="10">
        <f>SUM(C7:C18)</f>
        <v>138245</v>
      </c>
      <c r="D20" s="10">
        <f>SUM(D7:D19)</f>
        <v>137555.64000000001</v>
      </c>
      <c r="E20" s="224">
        <f t="shared" si="0"/>
        <v>99.501349054215396</v>
      </c>
      <c r="F20" s="225">
        <f t="shared" si="1"/>
        <v>-47.610225394383001</v>
      </c>
      <c r="G20" s="226">
        <v>262562</v>
      </c>
    </row>
    <row r="21" spans="1:7" ht="21" customHeight="1">
      <c r="A21" s="227" t="s">
        <v>76</v>
      </c>
      <c r="B21" s="10">
        <f>SUM(B22:B24)</f>
        <v>28200</v>
      </c>
      <c r="C21" s="10">
        <f>SUM(C22:C24)</f>
        <v>28250</v>
      </c>
      <c r="D21" s="10">
        <f>SUM(D22:D24)</f>
        <v>33334</v>
      </c>
      <c r="E21" s="224">
        <f t="shared" si="0"/>
        <v>117.99646017699099</v>
      </c>
      <c r="F21" s="225">
        <f t="shared" si="1"/>
        <v>1174.2354740061201</v>
      </c>
      <c r="G21" s="217">
        <v>2616</v>
      </c>
    </row>
    <row r="22" spans="1:7" ht="21" customHeight="1">
      <c r="A22" s="228" t="s">
        <v>77</v>
      </c>
      <c r="B22" s="9"/>
      <c r="C22" s="9">
        <v>50</v>
      </c>
      <c r="D22" s="9">
        <v>53</v>
      </c>
      <c r="E22" s="213">
        <f t="shared" si="0"/>
        <v>106</v>
      </c>
      <c r="F22" s="216">
        <f t="shared" si="1"/>
        <v>-17.1875</v>
      </c>
      <c r="G22" s="217">
        <v>64</v>
      </c>
    </row>
    <row r="23" spans="1:7" ht="21" customHeight="1">
      <c r="A23" s="228" t="s">
        <v>79</v>
      </c>
      <c r="B23" s="9"/>
      <c r="C23" s="9"/>
      <c r="D23" s="9">
        <v>5081</v>
      </c>
      <c r="E23" s="213"/>
      <c r="F23" s="216"/>
      <c r="G23" s="217">
        <v>2552</v>
      </c>
    </row>
    <row r="24" spans="1:7" ht="21" customHeight="1">
      <c r="A24" s="228" t="s">
        <v>81</v>
      </c>
      <c r="B24" s="221">
        <v>28200</v>
      </c>
      <c r="C24" s="9">
        <v>28200</v>
      </c>
      <c r="D24" s="9">
        <v>28200</v>
      </c>
      <c r="E24" s="213">
        <f t="shared" ref="E24:E26" si="2">D24/C24*100</f>
        <v>100</v>
      </c>
      <c r="F24" s="216"/>
      <c r="G24" s="215"/>
    </row>
    <row r="25" spans="1:7" ht="21" customHeight="1">
      <c r="A25" s="229" t="s">
        <v>82</v>
      </c>
      <c r="B25" s="10"/>
      <c r="C25" s="10">
        <v>5000</v>
      </c>
      <c r="D25" s="10">
        <v>175</v>
      </c>
      <c r="E25" s="224">
        <f t="shared" si="2"/>
        <v>3.5</v>
      </c>
      <c r="F25" s="225">
        <f>(D25-G25)/G25*100</f>
        <v>-99.279627876343</v>
      </c>
      <c r="G25" s="226">
        <v>24293</v>
      </c>
    </row>
    <row r="26" spans="1:7" ht="21" customHeight="1">
      <c r="A26" s="230" t="s">
        <v>83</v>
      </c>
      <c r="B26" s="10">
        <f>SUM(B20:B21)+B25</f>
        <v>505192</v>
      </c>
      <c r="C26" s="10">
        <f>SUM(C20:C21)+C25</f>
        <v>171495</v>
      </c>
      <c r="D26" s="10">
        <f>SUM(D20:D21)+D25</f>
        <v>171064.64</v>
      </c>
      <c r="E26" s="224">
        <f t="shared" si="2"/>
        <v>99.749053908277205</v>
      </c>
      <c r="F26" s="225">
        <f>(D26-G26)/G26*100</f>
        <v>-40.904394568022397</v>
      </c>
      <c r="G26" s="226">
        <v>289471</v>
      </c>
    </row>
  </sheetData>
  <mergeCells count="6">
    <mergeCell ref="A2:G2"/>
    <mergeCell ref="D4:F4"/>
    <mergeCell ref="A4:A5"/>
    <mergeCell ref="B4:B5"/>
    <mergeCell ref="C4:C5"/>
    <mergeCell ref="G4:G5"/>
  </mergeCells>
  <phoneticPr fontId="33" type="noConversion"/>
  <pageMargins left="1.0625" right="0.51180555555555596" top="0.75138888888888899" bottom="0.75138888888888899" header="0.29861111111111099" footer="0.29861111111111099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7"/>
  <sheetViews>
    <sheetView topLeftCell="A5" workbookViewId="0">
      <selection activeCell="A7" sqref="A7"/>
    </sheetView>
  </sheetViews>
  <sheetFormatPr defaultColWidth="8.75" defaultRowHeight="14.25"/>
  <cols>
    <col min="1" max="1" width="52.25" style="26" customWidth="1"/>
    <col min="2" max="2" width="14.875" style="26" customWidth="1"/>
    <col min="3" max="3" width="14.25" style="26" customWidth="1"/>
    <col min="4" max="4" width="8.75" style="26" hidden="1" customWidth="1"/>
    <col min="5" max="5" width="9.375" style="26" customWidth="1"/>
    <col min="6" max="6" width="8.75" style="26" hidden="1" customWidth="1"/>
    <col min="7" max="256" width="8.75" style="26"/>
    <col min="257" max="257" width="52.25" style="26" customWidth="1"/>
    <col min="258" max="258" width="11.25" style="26" customWidth="1"/>
    <col min="259" max="260" width="8.75" style="26"/>
    <col min="261" max="261" width="9.375" style="26" customWidth="1"/>
    <col min="262" max="512" width="8.75" style="26"/>
    <col min="513" max="513" width="52.25" style="26" customWidth="1"/>
    <col min="514" max="514" width="11.25" style="26" customWidth="1"/>
    <col min="515" max="516" width="8.75" style="26"/>
    <col min="517" max="517" width="9.375" style="26" customWidth="1"/>
    <col min="518" max="768" width="8.75" style="26"/>
    <col min="769" max="769" width="52.25" style="26" customWidth="1"/>
    <col min="770" max="770" width="11.25" style="26" customWidth="1"/>
    <col min="771" max="772" width="8.75" style="26"/>
    <col min="773" max="773" width="9.375" style="26" customWidth="1"/>
    <col min="774" max="1024" width="8.75" style="26"/>
    <col min="1025" max="1025" width="52.25" style="26" customWidth="1"/>
    <col min="1026" max="1026" width="11.25" style="26" customWidth="1"/>
    <col min="1027" max="1028" width="8.75" style="26"/>
    <col min="1029" max="1029" width="9.375" style="26" customWidth="1"/>
    <col min="1030" max="1280" width="8.75" style="26"/>
    <col min="1281" max="1281" width="52.25" style="26" customWidth="1"/>
    <col min="1282" max="1282" width="11.25" style="26" customWidth="1"/>
    <col min="1283" max="1284" width="8.75" style="26"/>
    <col min="1285" max="1285" width="9.375" style="26" customWidth="1"/>
    <col min="1286" max="1536" width="8.75" style="26"/>
    <col min="1537" max="1537" width="52.25" style="26" customWidth="1"/>
    <col min="1538" max="1538" width="11.25" style="26" customWidth="1"/>
    <col min="1539" max="1540" width="8.75" style="26"/>
    <col min="1541" max="1541" width="9.375" style="26" customWidth="1"/>
    <col min="1542" max="1792" width="8.75" style="26"/>
    <col min="1793" max="1793" width="52.25" style="26" customWidth="1"/>
    <col min="1794" max="1794" width="11.25" style="26" customWidth="1"/>
    <col min="1795" max="1796" width="8.75" style="26"/>
    <col min="1797" max="1797" width="9.375" style="26" customWidth="1"/>
    <col min="1798" max="2048" width="8.75" style="26"/>
    <col min="2049" max="2049" width="52.25" style="26" customWidth="1"/>
    <col min="2050" max="2050" width="11.25" style="26" customWidth="1"/>
    <col min="2051" max="2052" width="8.75" style="26"/>
    <col min="2053" max="2053" width="9.375" style="26" customWidth="1"/>
    <col min="2054" max="2304" width="8.75" style="26"/>
    <col min="2305" max="2305" width="52.25" style="26" customWidth="1"/>
    <col min="2306" max="2306" width="11.25" style="26" customWidth="1"/>
    <col min="2307" max="2308" width="8.75" style="26"/>
    <col min="2309" max="2309" width="9.375" style="26" customWidth="1"/>
    <col min="2310" max="2560" width="8.75" style="26"/>
    <col min="2561" max="2561" width="52.25" style="26" customWidth="1"/>
    <col min="2562" max="2562" width="11.25" style="26" customWidth="1"/>
    <col min="2563" max="2564" width="8.75" style="26"/>
    <col min="2565" max="2565" width="9.375" style="26" customWidth="1"/>
    <col min="2566" max="2816" width="8.75" style="26"/>
    <col min="2817" max="2817" width="52.25" style="26" customWidth="1"/>
    <col min="2818" max="2818" width="11.25" style="26" customWidth="1"/>
    <col min="2819" max="2820" width="8.75" style="26"/>
    <col min="2821" max="2821" width="9.375" style="26" customWidth="1"/>
    <col min="2822" max="3072" width="8.75" style="26"/>
    <col min="3073" max="3073" width="52.25" style="26" customWidth="1"/>
    <col min="3074" max="3074" width="11.25" style="26" customWidth="1"/>
    <col min="3075" max="3076" width="8.75" style="26"/>
    <col min="3077" max="3077" width="9.375" style="26" customWidth="1"/>
    <col min="3078" max="3328" width="8.75" style="26"/>
    <col min="3329" max="3329" width="52.25" style="26" customWidth="1"/>
    <col min="3330" max="3330" width="11.25" style="26" customWidth="1"/>
    <col min="3331" max="3332" width="8.75" style="26"/>
    <col min="3333" max="3333" width="9.375" style="26" customWidth="1"/>
    <col min="3334" max="3584" width="8.75" style="26"/>
    <col min="3585" max="3585" width="52.25" style="26" customWidth="1"/>
    <col min="3586" max="3586" width="11.25" style="26" customWidth="1"/>
    <col min="3587" max="3588" width="8.75" style="26"/>
    <col min="3589" max="3589" width="9.375" style="26" customWidth="1"/>
    <col min="3590" max="3840" width="8.75" style="26"/>
    <col min="3841" max="3841" width="52.25" style="26" customWidth="1"/>
    <col min="3842" max="3842" width="11.25" style="26" customWidth="1"/>
    <col min="3843" max="3844" width="8.75" style="26"/>
    <col min="3845" max="3845" width="9.375" style="26" customWidth="1"/>
    <col min="3846" max="4096" width="8.75" style="26"/>
    <col min="4097" max="4097" width="52.25" style="26" customWidth="1"/>
    <col min="4098" max="4098" width="11.25" style="26" customWidth="1"/>
    <col min="4099" max="4100" width="8.75" style="26"/>
    <col min="4101" max="4101" width="9.375" style="26" customWidth="1"/>
    <col min="4102" max="4352" width="8.75" style="26"/>
    <col min="4353" max="4353" width="52.25" style="26" customWidth="1"/>
    <col min="4354" max="4354" width="11.25" style="26" customWidth="1"/>
    <col min="4355" max="4356" width="8.75" style="26"/>
    <col min="4357" max="4357" width="9.375" style="26" customWidth="1"/>
    <col min="4358" max="4608" width="8.75" style="26"/>
    <col min="4609" max="4609" width="52.25" style="26" customWidth="1"/>
    <col min="4610" max="4610" width="11.25" style="26" customWidth="1"/>
    <col min="4611" max="4612" width="8.75" style="26"/>
    <col min="4613" max="4613" width="9.375" style="26" customWidth="1"/>
    <col min="4614" max="4864" width="8.75" style="26"/>
    <col min="4865" max="4865" width="52.25" style="26" customWidth="1"/>
    <col min="4866" max="4866" width="11.25" style="26" customWidth="1"/>
    <col min="4867" max="4868" width="8.75" style="26"/>
    <col min="4869" max="4869" width="9.375" style="26" customWidth="1"/>
    <col min="4870" max="5120" width="8.75" style="26"/>
    <col min="5121" max="5121" width="52.25" style="26" customWidth="1"/>
    <col min="5122" max="5122" width="11.25" style="26" customWidth="1"/>
    <col min="5123" max="5124" width="8.75" style="26"/>
    <col min="5125" max="5125" width="9.375" style="26" customWidth="1"/>
    <col min="5126" max="5376" width="8.75" style="26"/>
    <col min="5377" max="5377" width="52.25" style="26" customWidth="1"/>
    <col min="5378" max="5378" width="11.25" style="26" customWidth="1"/>
    <col min="5379" max="5380" width="8.75" style="26"/>
    <col min="5381" max="5381" width="9.375" style="26" customWidth="1"/>
    <col min="5382" max="5632" width="8.75" style="26"/>
    <col min="5633" max="5633" width="52.25" style="26" customWidth="1"/>
    <col min="5634" max="5634" width="11.25" style="26" customWidth="1"/>
    <col min="5635" max="5636" width="8.75" style="26"/>
    <col min="5637" max="5637" width="9.375" style="26" customWidth="1"/>
    <col min="5638" max="5888" width="8.75" style="26"/>
    <col min="5889" max="5889" width="52.25" style="26" customWidth="1"/>
    <col min="5890" max="5890" width="11.25" style="26" customWidth="1"/>
    <col min="5891" max="5892" width="8.75" style="26"/>
    <col min="5893" max="5893" width="9.375" style="26" customWidth="1"/>
    <col min="5894" max="6144" width="8.75" style="26"/>
    <col min="6145" max="6145" width="52.25" style="26" customWidth="1"/>
    <col min="6146" max="6146" width="11.25" style="26" customWidth="1"/>
    <col min="6147" max="6148" width="8.75" style="26"/>
    <col min="6149" max="6149" width="9.375" style="26" customWidth="1"/>
    <col min="6150" max="6400" width="8.75" style="26"/>
    <col min="6401" max="6401" width="52.25" style="26" customWidth="1"/>
    <col min="6402" max="6402" width="11.25" style="26" customWidth="1"/>
    <col min="6403" max="6404" width="8.75" style="26"/>
    <col min="6405" max="6405" width="9.375" style="26" customWidth="1"/>
    <col min="6406" max="6656" width="8.75" style="26"/>
    <col min="6657" max="6657" width="52.25" style="26" customWidth="1"/>
    <col min="6658" max="6658" width="11.25" style="26" customWidth="1"/>
    <col min="6659" max="6660" width="8.75" style="26"/>
    <col min="6661" max="6661" width="9.375" style="26" customWidth="1"/>
    <col min="6662" max="6912" width="8.75" style="26"/>
    <col min="6913" max="6913" width="52.25" style="26" customWidth="1"/>
    <col min="6914" max="6914" width="11.25" style="26" customWidth="1"/>
    <col min="6915" max="6916" width="8.75" style="26"/>
    <col min="6917" max="6917" width="9.375" style="26" customWidth="1"/>
    <col min="6918" max="7168" width="8.75" style="26"/>
    <col min="7169" max="7169" width="52.25" style="26" customWidth="1"/>
    <col min="7170" max="7170" width="11.25" style="26" customWidth="1"/>
    <col min="7171" max="7172" width="8.75" style="26"/>
    <col min="7173" max="7173" width="9.375" style="26" customWidth="1"/>
    <col min="7174" max="7424" width="8.75" style="26"/>
    <col min="7425" max="7425" width="52.25" style="26" customWidth="1"/>
    <col min="7426" max="7426" width="11.25" style="26" customWidth="1"/>
    <col min="7427" max="7428" width="8.75" style="26"/>
    <col min="7429" max="7429" width="9.375" style="26" customWidth="1"/>
    <col min="7430" max="7680" width="8.75" style="26"/>
    <col min="7681" max="7681" width="52.25" style="26" customWidth="1"/>
    <col min="7682" max="7682" width="11.25" style="26" customWidth="1"/>
    <col min="7683" max="7684" width="8.75" style="26"/>
    <col min="7685" max="7685" width="9.375" style="26" customWidth="1"/>
    <col min="7686" max="7936" width="8.75" style="26"/>
    <col min="7937" max="7937" width="52.25" style="26" customWidth="1"/>
    <col min="7938" max="7938" width="11.25" style="26" customWidth="1"/>
    <col min="7939" max="7940" width="8.75" style="26"/>
    <col min="7941" max="7941" width="9.375" style="26" customWidth="1"/>
    <col min="7942" max="8192" width="8.75" style="26"/>
    <col min="8193" max="8193" width="52.25" style="26" customWidth="1"/>
    <col min="8194" max="8194" width="11.25" style="26" customWidth="1"/>
    <col min="8195" max="8196" width="8.75" style="26"/>
    <col min="8197" max="8197" width="9.375" style="26" customWidth="1"/>
    <col min="8198" max="8448" width="8.75" style="26"/>
    <col min="8449" max="8449" width="52.25" style="26" customWidth="1"/>
    <col min="8450" max="8450" width="11.25" style="26" customWidth="1"/>
    <col min="8451" max="8452" width="8.75" style="26"/>
    <col min="8453" max="8453" width="9.375" style="26" customWidth="1"/>
    <col min="8454" max="8704" width="8.75" style="26"/>
    <col min="8705" max="8705" width="52.25" style="26" customWidth="1"/>
    <col min="8706" max="8706" width="11.25" style="26" customWidth="1"/>
    <col min="8707" max="8708" width="8.75" style="26"/>
    <col min="8709" max="8709" width="9.375" style="26" customWidth="1"/>
    <col min="8710" max="8960" width="8.75" style="26"/>
    <col min="8961" max="8961" width="52.25" style="26" customWidth="1"/>
    <col min="8962" max="8962" width="11.25" style="26" customWidth="1"/>
    <col min="8963" max="8964" width="8.75" style="26"/>
    <col min="8965" max="8965" width="9.375" style="26" customWidth="1"/>
    <col min="8966" max="9216" width="8.75" style="26"/>
    <col min="9217" max="9217" width="52.25" style="26" customWidth="1"/>
    <col min="9218" max="9218" width="11.25" style="26" customWidth="1"/>
    <col min="9219" max="9220" width="8.75" style="26"/>
    <col min="9221" max="9221" width="9.375" style="26" customWidth="1"/>
    <col min="9222" max="9472" width="8.75" style="26"/>
    <col min="9473" max="9473" width="52.25" style="26" customWidth="1"/>
    <col min="9474" max="9474" width="11.25" style="26" customWidth="1"/>
    <col min="9475" max="9476" width="8.75" style="26"/>
    <col min="9477" max="9477" width="9.375" style="26" customWidth="1"/>
    <col min="9478" max="9728" width="8.75" style="26"/>
    <col min="9729" max="9729" width="52.25" style="26" customWidth="1"/>
    <col min="9730" max="9730" width="11.25" style="26" customWidth="1"/>
    <col min="9731" max="9732" width="8.75" style="26"/>
    <col min="9733" max="9733" width="9.375" style="26" customWidth="1"/>
    <col min="9734" max="9984" width="8.75" style="26"/>
    <col min="9985" max="9985" width="52.25" style="26" customWidth="1"/>
    <col min="9986" max="9986" width="11.25" style="26" customWidth="1"/>
    <col min="9987" max="9988" width="8.75" style="26"/>
    <col min="9989" max="9989" width="9.375" style="26" customWidth="1"/>
    <col min="9990" max="10240" width="8.75" style="26"/>
    <col min="10241" max="10241" width="52.25" style="26" customWidth="1"/>
    <col min="10242" max="10242" width="11.25" style="26" customWidth="1"/>
    <col min="10243" max="10244" width="8.75" style="26"/>
    <col min="10245" max="10245" width="9.375" style="26" customWidth="1"/>
    <col min="10246" max="10496" width="8.75" style="26"/>
    <col min="10497" max="10497" width="52.25" style="26" customWidth="1"/>
    <col min="10498" max="10498" width="11.25" style="26" customWidth="1"/>
    <col min="10499" max="10500" width="8.75" style="26"/>
    <col min="10501" max="10501" width="9.375" style="26" customWidth="1"/>
    <col min="10502" max="10752" width="8.75" style="26"/>
    <col min="10753" max="10753" width="52.25" style="26" customWidth="1"/>
    <col min="10754" max="10754" width="11.25" style="26" customWidth="1"/>
    <col min="10755" max="10756" width="8.75" style="26"/>
    <col min="10757" max="10757" width="9.375" style="26" customWidth="1"/>
    <col min="10758" max="11008" width="8.75" style="26"/>
    <col min="11009" max="11009" width="52.25" style="26" customWidth="1"/>
    <col min="11010" max="11010" width="11.25" style="26" customWidth="1"/>
    <col min="11011" max="11012" width="8.75" style="26"/>
    <col min="11013" max="11013" width="9.375" style="26" customWidth="1"/>
    <col min="11014" max="11264" width="8.75" style="26"/>
    <col min="11265" max="11265" width="52.25" style="26" customWidth="1"/>
    <col min="11266" max="11266" width="11.25" style="26" customWidth="1"/>
    <col min="11267" max="11268" width="8.75" style="26"/>
    <col min="11269" max="11269" width="9.375" style="26" customWidth="1"/>
    <col min="11270" max="11520" width="8.75" style="26"/>
    <col min="11521" max="11521" width="52.25" style="26" customWidth="1"/>
    <col min="11522" max="11522" width="11.25" style="26" customWidth="1"/>
    <col min="11523" max="11524" width="8.75" style="26"/>
    <col min="11525" max="11525" width="9.375" style="26" customWidth="1"/>
    <col min="11526" max="11776" width="8.75" style="26"/>
    <col min="11777" max="11777" width="52.25" style="26" customWidth="1"/>
    <col min="11778" max="11778" width="11.25" style="26" customWidth="1"/>
    <col min="11779" max="11780" width="8.75" style="26"/>
    <col min="11781" max="11781" width="9.375" style="26" customWidth="1"/>
    <col min="11782" max="12032" width="8.75" style="26"/>
    <col min="12033" max="12033" width="52.25" style="26" customWidth="1"/>
    <col min="12034" max="12034" width="11.25" style="26" customWidth="1"/>
    <col min="12035" max="12036" width="8.75" style="26"/>
    <col min="12037" max="12037" width="9.375" style="26" customWidth="1"/>
    <col min="12038" max="12288" width="8.75" style="26"/>
    <col min="12289" max="12289" width="52.25" style="26" customWidth="1"/>
    <col min="12290" max="12290" width="11.25" style="26" customWidth="1"/>
    <col min="12291" max="12292" width="8.75" style="26"/>
    <col min="12293" max="12293" width="9.375" style="26" customWidth="1"/>
    <col min="12294" max="12544" width="8.75" style="26"/>
    <col min="12545" max="12545" width="52.25" style="26" customWidth="1"/>
    <col min="12546" max="12546" width="11.25" style="26" customWidth="1"/>
    <col min="12547" max="12548" width="8.75" style="26"/>
    <col min="12549" max="12549" width="9.375" style="26" customWidth="1"/>
    <col min="12550" max="12800" width="8.75" style="26"/>
    <col min="12801" max="12801" width="52.25" style="26" customWidth="1"/>
    <col min="12802" max="12802" width="11.25" style="26" customWidth="1"/>
    <col min="12803" max="12804" width="8.75" style="26"/>
    <col min="12805" max="12805" width="9.375" style="26" customWidth="1"/>
    <col min="12806" max="13056" width="8.75" style="26"/>
    <col min="13057" max="13057" width="52.25" style="26" customWidth="1"/>
    <col min="13058" max="13058" width="11.25" style="26" customWidth="1"/>
    <col min="13059" max="13060" width="8.75" style="26"/>
    <col min="13061" max="13061" width="9.375" style="26" customWidth="1"/>
    <col min="13062" max="13312" width="8.75" style="26"/>
    <col min="13313" max="13313" width="52.25" style="26" customWidth="1"/>
    <col min="13314" max="13314" width="11.25" style="26" customWidth="1"/>
    <col min="13315" max="13316" width="8.75" style="26"/>
    <col min="13317" max="13317" width="9.375" style="26" customWidth="1"/>
    <col min="13318" max="13568" width="8.75" style="26"/>
    <col min="13569" max="13569" width="52.25" style="26" customWidth="1"/>
    <col min="13570" max="13570" width="11.25" style="26" customWidth="1"/>
    <col min="13571" max="13572" width="8.75" style="26"/>
    <col min="13573" max="13573" width="9.375" style="26" customWidth="1"/>
    <col min="13574" max="13824" width="8.75" style="26"/>
    <col min="13825" max="13825" width="52.25" style="26" customWidth="1"/>
    <col min="13826" max="13826" width="11.25" style="26" customWidth="1"/>
    <col min="13827" max="13828" width="8.75" style="26"/>
    <col min="13829" max="13829" width="9.375" style="26" customWidth="1"/>
    <col min="13830" max="14080" width="8.75" style="26"/>
    <col min="14081" max="14081" width="52.25" style="26" customWidth="1"/>
    <col min="14082" max="14082" width="11.25" style="26" customWidth="1"/>
    <col min="14083" max="14084" width="8.75" style="26"/>
    <col min="14085" max="14085" width="9.375" style="26" customWidth="1"/>
    <col min="14086" max="14336" width="8.75" style="26"/>
    <col min="14337" max="14337" width="52.25" style="26" customWidth="1"/>
    <col min="14338" max="14338" width="11.25" style="26" customWidth="1"/>
    <col min="14339" max="14340" width="8.75" style="26"/>
    <col min="14341" max="14341" width="9.375" style="26" customWidth="1"/>
    <col min="14342" max="14592" width="8.75" style="26"/>
    <col min="14593" max="14593" width="52.25" style="26" customWidth="1"/>
    <col min="14594" max="14594" width="11.25" style="26" customWidth="1"/>
    <col min="14595" max="14596" width="8.75" style="26"/>
    <col min="14597" max="14597" width="9.375" style="26" customWidth="1"/>
    <col min="14598" max="14848" width="8.75" style="26"/>
    <col min="14849" max="14849" width="52.25" style="26" customWidth="1"/>
    <col min="14850" max="14850" width="11.25" style="26" customWidth="1"/>
    <col min="14851" max="14852" width="8.75" style="26"/>
    <col min="14853" max="14853" width="9.375" style="26" customWidth="1"/>
    <col min="14854" max="15104" width="8.75" style="26"/>
    <col min="15105" max="15105" width="52.25" style="26" customWidth="1"/>
    <col min="15106" max="15106" width="11.25" style="26" customWidth="1"/>
    <col min="15107" max="15108" width="8.75" style="26"/>
    <col min="15109" max="15109" width="9.375" style="26" customWidth="1"/>
    <col min="15110" max="15360" width="8.75" style="26"/>
    <col min="15361" max="15361" width="52.25" style="26" customWidth="1"/>
    <col min="15362" max="15362" width="11.25" style="26" customWidth="1"/>
    <col min="15363" max="15364" width="8.75" style="26"/>
    <col min="15365" max="15365" width="9.375" style="26" customWidth="1"/>
    <col min="15366" max="15616" width="8.75" style="26"/>
    <col min="15617" max="15617" width="52.25" style="26" customWidth="1"/>
    <col min="15618" max="15618" width="11.25" style="26" customWidth="1"/>
    <col min="15619" max="15620" width="8.75" style="26"/>
    <col min="15621" max="15621" width="9.375" style="26" customWidth="1"/>
    <col min="15622" max="15872" width="8.75" style="26"/>
    <col min="15873" max="15873" width="52.25" style="26" customWidth="1"/>
    <col min="15874" max="15874" width="11.25" style="26" customWidth="1"/>
    <col min="15875" max="15876" width="8.75" style="26"/>
    <col min="15877" max="15877" width="9.375" style="26" customWidth="1"/>
    <col min="15878" max="16128" width="8.75" style="26"/>
    <col min="16129" max="16129" width="52.25" style="26" customWidth="1"/>
    <col min="16130" max="16130" width="11.25" style="26" customWidth="1"/>
    <col min="16131" max="16132" width="8.75" style="26"/>
    <col min="16133" max="16133" width="9.375" style="26" customWidth="1"/>
    <col min="16134" max="16384" width="8.75" style="26"/>
  </cols>
  <sheetData>
    <row r="1" spans="1:6" ht="18" customHeight="1">
      <c r="A1" s="1" t="s">
        <v>1253</v>
      </c>
      <c r="B1" s="188"/>
      <c r="C1" s="188"/>
      <c r="D1" s="188"/>
      <c r="E1" s="189"/>
      <c r="F1" s="189"/>
    </row>
    <row r="2" spans="1:6" ht="54" customHeight="1">
      <c r="A2" s="361" t="s">
        <v>1254</v>
      </c>
      <c r="B2" s="361"/>
      <c r="C2" s="361"/>
      <c r="D2" s="361"/>
      <c r="E2" s="190"/>
      <c r="F2" s="190"/>
    </row>
    <row r="3" spans="1:6" ht="18.399999999999999" customHeight="1">
      <c r="C3" s="191" t="s">
        <v>2</v>
      </c>
      <c r="E3" s="192"/>
      <c r="F3" s="192"/>
    </row>
    <row r="4" spans="1:6" ht="38.25" customHeight="1">
      <c r="A4" s="124" t="s">
        <v>1255</v>
      </c>
      <c r="B4" s="124" t="s">
        <v>1177</v>
      </c>
      <c r="C4" s="126" t="s">
        <v>1178</v>
      </c>
      <c r="D4" s="193" t="s">
        <v>1256</v>
      </c>
      <c r="E4" s="194"/>
      <c r="F4" s="194"/>
    </row>
    <row r="5" spans="1:6" ht="54" customHeight="1">
      <c r="A5" s="195" t="s">
        <v>1186</v>
      </c>
      <c r="B5" s="196">
        <v>0</v>
      </c>
      <c r="C5" s="126">
        <v>0</v>
      </c>
      <c r="D5" s="197"/>
      <c r="E5" s="198"/>
      <c r="F5" s="199" t="str">
        <f>IF(B5=SUM(B6:B14),"","1")</f>
        <v/>
      </c>
    </row>
    <row r="6" spans="1:6" ht="54" customHeight="1">
      <c r="A6" s="200" t="s">
        <v>1257</v>
      </c>
      <c r="B6" s="201"/>
      <c r="C6" s="197"/>
      <c r="D6" s="197"/>
      <c r="E6" s="202"/>
      <c r="F6" s="202"/>
    </row>
    <row r="7" spans="1:6" ht="54" customHeight="1">
      <c r="A7" s="200" t="s">
        <v>1258</v>
      </c>
      <c r="B7" s="201"/>
      <c r="C7" s="197"/>
      <c r="D7" s="197"/>
      <c r="E7" s="202"/>
      <c r="F7" s="202"/>
    </row>
    <row r="8" spans="1:6" ht="54" customHeight="1">
      <c r="A8" s="200" t="s">
        <v>1259</v>
      </c>
      <c r="B8" s="201"/>
      <c r="C8" s="197"/>
      <c r="D8" s="197"/>
      <c r="E8" s="202"/>
      <c r="F8" s="202"/>
    </row>
    <row r="9" spans="1:6" ht="54" customHeight="1">
      <c r="A9" s="200" t="s">
        <v>1260</v>
      </c>
      <c r="B9" s="201"/>
      <c r="C9" s="197"/>
      <c r="D9" s="197"/>
      <c r="E9" s="202"/>
      <c r="F9" s="202"/>
    </row>
    <row r="10" spans="1:6" ht="54" customHeight="1">
      <c r="A10" s="200" t="s">
        <v>1261</v>
      </c>
      <c r="B10" s="201"/>
      <c r="C10" s="197"/>
      <c r="D10" s="197"/>
      <c r="E10" s="202"/>
      <c r="F10" s="202"/>
    </row>
    <row r="11" spans="1:6" ht="54" customHeight="1">
      <c r="A11" s="200" t="s">
        <v>1262</v>
      </c>
      <c r="B11" s="201"/>
      <c r="C11" s="197"/>
      <c r="D11" s="197"/>
      <c r="E11" s="202"/>
      <c r="F11" s="202"/>
    </row>
    <row r="12" spans="1:6" ht="54" customHeight="1">
      <c r="A12" s="200" t="s">
        <v>1263</v>
      </c>
      <c r="B12" s="201"/>
      <c r="C12" s="197"/>
      <c r="D12" s="197"/>
      <c r="E12" s="202"/>
      <c r="F12" s="202"/>
    </row>
    <row r="13" spans="1:6" ht="54" customHeight="1">
      <c r="A13" s="200" t="s">
        <v>1264</v>
      </c>
      <c r="B13" s="201"/>
      <c r="C13" s="197"/>
      <c r="D13" s="197"/>
      <c r="E13" s="202"/>
      <c r="F13" s="202"/>
    </row>
    <row r="14" spans="1:6" ht="54" customHeight="1">
      <c r="A14" s="203" t="s">
        <v>1265</v>
      </c>
      <c r="B14" s="201"/>
      <c r="C14" s="197"/>
      <c r="D14" s="197"/>
      <c r="E14" s="202"/>
      <c r="F14" s="202"/>
    </row>
    <row r="15" spans="1:6" ht="25.5" customHeight="1">
      <c r="A15" s="360" t="s">
        <v>1266</v>
      </c>
      <c r="B15" s="360"/>
      <c r="C15" s="360"/>
    </row>
    <row r="16" spans="1:6">
      <c r="B16" s="204"/>
    </row>
    <row r="17" spans="2:2">
      <c r="B17" s="204"/>
    </row>
    <row r="18" spans="2:2">
      <c r="B18" s="204"/>
    </row>
    <row r="19" spans="2:2">
      <c r="B19" s="204"/>
    </row>
    <row r="20" spans="2:2">
      <c r="B20" s="204"/>
    </row>
    <row r="21" spans="2:2">
      <c r="B21" s="204"/>
    </row>
    <row r="22" spans="2:2">
      <c r="B22" s="204"/>
    </row>
    <row r="23" spans="2:2">
      <c r="B23" s="204"/>
    </row>
    <row r="24" spans="2:2">
      <c r="B24" s="204"/>
    </row>
    <row r="25" spans="2:2">
      <c r="B25" s="204"/>
    </row>
    <row r="26" spans="2:2">
      <c r="B26" s="204"/>
    </row>
    <row r="27" spans="2:2">
      <c r="B27" s="204"/>
    </row>
  </sheetData>
  <mergeCells count="2">
    <mergeCell ref="A2:D2"/>
    <mergeCell ref="A15:C15"/>
  </mergeCells>
  <phoneticPr fontId="33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F13" sqref="F13:F16"/>
    </sheetView>
  </sheetViews>
  <sheetFormatPr defaultColWidth="9" defaultRowHeight="13.5"/>
  <cols>
    <col min="1" max="1" width="19" style="167" customWidth="1"/>
    <col min="2" max="2" width="12.125" style="167" customWidth="1"/>
    <col min="3" max="3" width="13.25" style="167" customWidth="1"/>
    <col min="4" max="4" width="11.125" style="167" customWidth="1"/>
    <col min="5" max="5" width="11.25" style="167" customWidth="1"/>
    <col min="6" max="6" width="13.125" style="167" customWidth="1"/>
    <col min="7" max="7" width="5.375" style="167" hidden="1" customWidth="1"/>
    <col min="8" max="16384" width="9" style="167"/>
  </cols>
  <sheetData>
    <row r="1" spans="1:8" ht="19.5" customHeight="1">
      <c r="A1" s="1" t="s">
        <v>1267</v>
      </c>
      <c r="B1" s="1"/>
      <c r="C1" s="1"/>
      <c r="D1" s="1"/>
      <c r="E1" s="1"/>
      <c r="F1" s="1"/>
      <c r="G1" s="1"/>
      <c r="H1" s="1"/>
    </row>
    <row r="2" spans="1:8" ht="45" customHeight="1">
      <c r="A2" s="362" t="s">
        <v>1268</v>
      </c>
      <c r="B2" s="362"/>
      <c r="C2" s="362"/>
      <c r="D2" s="362"/>
      <c r="E2" s="362"/>
      <c r="F2" s="362"/>
      <c r="G2" s="362"/>
      <c r="H2" s="168"/>
    </row>
    <row r="3" spans="1:8" ht="25.5">
      <c r="A3" s="168"/>
      <c r="B3" s="168"/>
      <c r="C3" s="168"/>
      <c r="D3" s="168"/>
      <c r="E3" s="168"/>
      <c r="F3" s="141" t="s">
        <v>2</v>
      </c>
      <c r="H3" s="168"/>
    </row>
    <row r="4" spans="1:8" ht="35.1" customHeight="1">
      <c r="A4" s="366" t="s">
        <v>3</v>
      </c>
      <c r="B4" s="366" t="s">
        <v>1269</v>
      </c>
      <c r="C4" s="366" t="s">
        <v>5</v>
      </c>
      <c r="D4" s="363" t="s">
        <v>6</v>
      </c>
      <c r="E4" s="364"/>
      <c r="F4" s="365"/>
      <c r="G4" s="144">
        <v>2022</v>
      </c>
      <c r="H4" s="145"/>
    </row>
    <row r="5" spans="1:8" ht="35.1" customHeight="1">
      <c r="A5" s="367"/>
      <c r="B5" s="367"/>
      <c r="C5" s="367"/>
      <c r="D5" s="143" t="s">
        <v>8</v>
      </c>
      <c r="E5" s="144" t="s">
        <v>9</v>
      </c>
      <c r="F5" s="144" t="s">
        <v>10</v>
      </c>
      <c r="G5" s="144"/>
      <c r="H5" s="145"/>
    </row>
    <row r="6" spans="1:8" ht="35.1" customHeight="1">
      <c r="A6" s="163" t="s">
        <v>1270</v>
      </c>
      <c r="B6" s="181"/>
      <c r="C6" s="182"/>
      <c r="D6" s="182"/>
      <c r="E6" s="152"/>
      <c r="F6" s="152"/>
      <c r="G6" s="170">
        <v>268</v>
      </c>
      <c r="H6" s="149"/>
    </row>
    <row r="7" spans="1:8" ht="35.1" customHeight="1">
      <c r="A7" s="163" t="s">
        <v>1271</v>
      </c>
      <c r="B7" s="181"/>
      <c r="C7" s="182"/>
      <c r="D7" s="182"/>
      <c r="E7" s="152"/>
      <c r="F7" s="152"/>
      <c r="G7" s="170">
        <v>268</v>
      </c>
      <c r="H7" s="149"/>
    </row>
    <row r="8" spans="1:8" ht="35.1" customHeight="1">
      <c r="A8" s="163" t="s">
        <v>1272</v>
      </c>
      <c r="B8" s="156"/>
      <c r="C8" s="183"/>
      <c r="D8" s="183"/>
      <c r="E8" s="156"/>
      <c r="F8" s="152"/>
      <c r="G8" s="148"/>
      <c r="H8" s="149"/>
    </row>
    <row r="9" spans="1:8" ht="35.1" customHeight="1">
      <c r="A9" s="163" t="s">
        <v>1273</v>
      </c>
      <c r="B9" s="184">
        <v>300</v>
      </c>
      <c r="C9" s="184">
        <v>552</v>
      </c>
      <c r="D9" s="184">
        <v>552.13</v>
      </c>
      <c r="E9" s="157">
        <v>100</v>
      </c>
      <c r="F9" s="185"/>
      <c r="G9" s="173"/>
      <c r="H9" s="149"/>
    </row>
    <row r="10" spans="1:8" ht="35.1" customHeight="1">
      <c r="A10" s="163" t="s">
        <v>1274</v>
      </c>
      <c r="B10" s="174"/>
      <c r="C10" s="186"/>
      <c r="D10" s="186"/>
      <c r="E10" s="176"/>
      <c r="F10" s="185"/>
      <c r="G10" s="173"/>
      <c r="H10" s="149"/>
    </row>
    <row r="11" spans="1:8" ht="35.1" customHeight="1">
      <c r="A11" s="163" t="s">
        <v>1275</v>
      </c>
      <c r="B11" s="174"/>
      <c r="C11" s="186"/>
      <c r="D11" s="186"/>
      <c r="E11" s="176"/>
      <c r="F11" s="185"/>
      <c r="G11" s="173"/>
      <c r="H11" s="149"/>
    </row>
    <row r="12" spans="1:8" ht="35.1" customHeight="1">
      <c r="A12" s="163" t="s">
        <v>1276</v>
      </c>
      <c r="B12" s="174"/>
      <c r="C12" s="186"/>
      <c r="D12" s="186"/>
      <c r="E12" s="176"/>
      <c r="F12" s="185"/>
      <c r="G12" s="173"/>
      <c r="H12" s="149"/>
    </row>
    <row r="13" spans="1:8" ht="35.1" customHeight="1">
      <c r="A13" s="163" t="s">
        <v>1277</v>
      </c>
      <c r="B13" s="177">
        <v>254</v>
      </c>
      <c r="C13" s="184">
        <v>321</v>
      </c>
      <c r="D13" s="184">
        <v>321</v>
      </c>
      <c r="E13" s="157">
        <f>D13/C13*100</f>
        <v>100</v>
      </c>
      <c r="F13" s="153">
        <f t="shared" ref="F13:F15" si="0">(D13-G13)/G13*100</f>
        <v>-3.0211480362537801</v>
      </c>
      <c r="G13" s="170">
        <v>331</v>
      </c>
      <c r="H13" s="149"/>
    </row>
    <row r="14" spans="1:8" ht="35.1" customHeight="1">
      <c r="A14" s="178" t="s">
        <v>1228</v>
      </c>
      <c r="B14" s="187">
        <f t="shared" ref="B14:D14" si="1">B6+B9+B10+B11+B12+B13</f>
        <v>554</v>
      </c>
      <c r="C14" s="187">
        <f t="shared" si="1"/>
        <v>873</v>
      </c>
      <c r="D14" s="187">
        <f t="shared" si="1"/>
        <v>873.13</v>
      </c>
      <c r="E14" s="165">
        <v>100</v>
      </c>
      <c r="F14" s="161">
        <f t="shared" si="0"/>
        <v>45.764607679465797</v>
      </c>
      <c r="G14" s="179">
        <v>599</v>
      </c>
      <c r="H14" s="149"/>
    </row>
    <row r="15" spans="1:8" ht="35.1" customHeight="1">
      <c r="A15" s="163" t="s">
        <v>1278</v>
      </c>
      <c r="B15" s="187">
        <v>302</v>
      </c>
      <c r="C15" s="187">
        <v>302</v>
      </c>
      <c r="D15" s="187">
        <v>302</v>
      </c>
      <c r="E15" s="165">
        <f t="shared" ref="E15" si="2">D15/C15*100</f>
        <v>100</v>
      </c>
      <c r="F15" s="161">
        <f t="shared" si="0"/>
        <v>-6.5015479876161004</v>
      </c>
      <c r="G15" s="162">
        <v>323</v>
      </c>
      <c r="H15" s="149"/>
    </row>
    <row r="16" spans="1:8" ht="35.1" customHeight="1">
      <c r="A16" s="178" t="s">
        <v>1279</v>
      </c>
      <c r="B16" s="187">
        <f>B14+B15</f>
        <v>856</v>
      </c>
      <c r="C16" s="187">
        <f>C14+C15</f>
        <v>1175</v>
      </c>
      <c r="D16" s="187">
        <f>D14+D15</f>
        <v>1175.1300000000001</v>
      </c>
      <c r="E16" s="165">
        <v>100</v>
      </c>
      <c r="F16" s="161">
        <f t="shared" ref="F16" si="3">(D16-G16)/G16*100</f>
        <v>27.4544468546638</v>
      </c>
      <c r="G16" s="180">
        <v>922</v>
      </c>
      <c r="H16" s="149"/>
    </row>
  </sheetData>
  <mergeCells count="5">
    <mergeCell ref="A2:G2"/>
    <mergeCell ref="D4:F4"/>
    <mergeCell ref="A4:A5"/>
    <mergeCell ref="B4:B5"/>
    <mergeCell ref="C4:C5"/>
  </mergeCells>
  <phoneticPr fontId="33" type="noConversion"/>
  <pageMargins left="1.18055555555556" right="0.39305555555555599" top="0.75138888888888899" bottom="0.75138888888888899" header="0.29861111111111099" footer="0.29861111111111099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6"/>
  <sheetViews>
    <sheetView topLeftCell="A5" workbookViewId="0">
      <selection activeCell="F7" sqref="F7:F16"/>
    </sheetView>
  </sheetViews>
  <sheetFormatPr defaultColWidth="9" defaultRowHeight="13.5"/>
  <cols>
    <col min="1" max="1" width="24.125" style="137" customWidth="1"/>
    <col min="2" max="2" width="14.625" style="137" customWidth="1"/>
    <col min="3" max="3" width="11.875" style="138" customWidth="1"/>
    <col min="4" max="4" width="8.5" style="137" customWidth="1"/>
    <col min="5" max="5" width="13.125" style="137" customWidth="1"/>
    <col min="6" max="6" width="14.25" style="137" customWidth="1"/>
    <col min="7" max="7" width="5.375" style="137" hidden="1" customWidth="1"/>
    <col min="8" max="16384" width="9" style="137"/>
  </cols>
  <sheetData>
    <row r="1" spans="1:8" ht="17.25" customHeight="1">
      <c r="A1" s="1" t="s">
        <v>1280</v>
      </c>
      <c r="B1" s="1"/>
      <c r="C1" s="1"/>
      <c r="D1" s="1"/>
      <c r="E1" s="1"/>
      <c r="F1" s="1"/>
      <c r="G1" s="1"/>
      <c r="H1" s="1"/>
    </row>
    <row r="2" spans="1:8" ht="30.75" customHeight="1">
      <c r="A2" s="362" t="s">
        <v>1281</v>
      </c>
      <c r="B2" s="362"/>
      <c r="C2" s="362"/>
      <c r="D2" s="362"/>
      <c r="E2" s="362"/>
      <c r="F2" s="362"/>
      <c r="G2" s="362"/>
      <c r="H2" s="139"/>
    </row>
    <row r="3" spans="1:8" ht="19.5" customHeight="1">
      <c r="A3" s="140"/>
      <c r="B3" s="140"/>
      <c r="C3" s="140"/>
      <c r="F3" s="141" t="s">
        <v>1282</v>
      </c>
      <c r="H3" s="142"/>
    </row>
    <row r="4" spans="1:8" s="136" customFormat="1" ht="45" customHeight="1">
      <c r="A4" s="368" t="s">
        <v>3</v>
      </c>
      <c r="B4" s="368" t="s">
        <v>4</v>
      </c>
      <c r="C4" s="368" t="s">
        <v>5</v>
      </c>
      <c r="D4" s="368" t="s">
        <v>6</v>
      </c>
      <c r="E4" s="368"/>
      <c r="F4" s="368"/>
      <c r="G4" s="144">
        <v>2022</v>
      </c>
      <c r="H4" s="145"/>
    </row>
    <row r="5" spans="1:8" s="136" customFormat="1" ht="45" customHeight="1">
      <c r="A5" s="368"/>
      <c r="B5" s="368"/>
      <c r="C5" s="368"/>
      <c r="D5" s="143" t="s">
        <v>8</v>
      </c>
      <c r="E5" s="143" t="s">
        <v>9</v>
      </c>
      <c r="F5" s="143" t="s">
        <v>10</v>
      </c>
      <c r="G5" s="143"/>
      <c r="H5" s="145"/>
    </row>
    <row r="6" spans="1:8" s="136" customFormat="1" ht="45" customHeight="1">
      <c r="A6" s="146" t="s">
        <v>1283</v>
      </c>
      <c r="B6" s="147"/>
      <c r="C6" s="147"/>
      <c r="D6" s="147"/>
      <c r="E6" s="147"/>
      <c r="F6" s="147"/>
      <c r="G6" s="148"/>
      <c r="H6" s="149"/>
    </row>
    <row r="7" spans="1:8" s="136" customFormat="1" ht="45" customHeight="1">
      <c r="A7" s="150" t="s">
        <v>1284</v>
      </c>
      <c r="B7" s="151">
        <v>766</v>
      </c>
      <c r="C7" s="151">
        <v>321</v>
      </c>
      <c r="D7" s="151">
        <v>321</v>
      </c>
      <c r="E7" s="152">
        <f t="shared" ref="E7:E9" si="0">D7/C7*100</f>
        <v>100</v>
      </c>
      <c r="F7" s="153">
        <f>(D7-G7)/G7*100</f>
        <v>-6.4139941690962097</v>
      </c>
      <c r="G7" s="154">
        <v>343</v>
      </c>
      <c r="H7" s="149"/>
    </row>
    <row r="8" spans="1:8" s="136" customFormat="1" ht="45" customHeight="1">
      <c r="A8" s="150" t="s">
        <v>1285</v>
      </c>
      <c r="B8" s="155">
        <v>556</v>
      </c>
      <c r="C8" s="156">
        <v>321</v>
      </c>
      <c r="D8" s="156">
        <v>321</v>
      </c>
      <c r="E8" s="152">
        <f t="shared" si="0"/>
        <v>100</v>
      </c>
      <c r="F8" s="153">
        <f>(D8-G8)/G8*100</f>
        <v>-6.4139941690962097</v>
      </c>
      <c r="G8" s="154">
        <v>343</v>
      </c>
      <c r="H8" s="149"/>
    </row>
    <row r="9" spans="1:8" s="136" customFormat="1" ht="45" customHeight="1">
      <c r="A9" s="150" t="s">
        <v>1286</v>
      </c>
      <c r="B9" s="155">
        <v>556</v>
      </c>
      <c r="C9" s="156">
        <v>321</v>
      </c>
      <c r="D9" s="157">
        <v>302.27999999999997</v>
      </c>
      <c r="E9" s="152">
        <f t="shared" si="0"/>
        <v>94.1682242990654</v>
      </c>
      <c r="F9" s="153">
        <f t="shared" ref="F9:F10" si="1">(D9-G9)/G9*100</f>
        <v>-3.73248407643313</v>
      </c>
      <c r="G9" s="154">
        <v>314</v>
      </c>
      <c r="H9" s="149"/>
    </row>
    <row r="10" spans="1:8" s="136" customFormat="1" ht="45" customHeight="1">
      <c r="A10" s="150" t="s">
        <v>1287</v>
      </c>
      <c r="B10" s="151">
        <v>210</v>
      </c>
      <c r="C10" s="156"/>
      <c r="D10" s="157">
        <v>19.059999999999999</v>
      </c>
      <c r="E10" s="152"/>
      <c r="F10" s="153">
        <f t="shared" si="1"/>
        <v>-34.275862068965502</v>
      </c>
      <c r="G10" s="154">
        <v>29</v>
      </c>
      <c r="H10" s="149"/>
    </row>
    <row r="11" spans="1:8" s="136" customFormat="1" ht="45" customHeight="1">
      <c r="A11" s="150" t="s">
        <v>1288</v>
      </c>
      <c r="B11" s="156">
        <v>210</v>
      </c>
      <c r="C11" s="156"/>
      <c r="D11" s="156"/>
      <c r="E11" s="152"/>
      <c r="F11" s="153"/>
      <c r="G11" s="154"/>
      <c r="H11" s="149"/>
    </row>
    <row r="12" spans="1:8" s="136" customFormat="1" ht="45" customHeight="1">
      <c r="A12" s="150" t="s">
        <v>1289</v>
      </c>
      <c r="B12" s="156">
        <v>210</v>
      </c>
      <c r="C12" s="156"/>
      <c r="D12" s="156"/>
      <c r="E12" s="152"/>
      <c r="F12" s="153"/>
      <c r="G12" s="154"/>
      <c r="H12" s="149"/>
    </row>
    <row r="13" spans="1:8" s="136" customFormat="1" ht="45" customHeight="1">
      <c r="A13" s="158" t="s">
        <v>1290</v>
      </c>
      <c r="B13" s="159">
        <v>766</v>
      </c>
      <c r="C13" s="159">
        <v>321</v>
      </c>
      <c r="D13" s="143">
        <v>321</v>
      </c>
      <c r="E13" s="160">
        <f t="shared" ref="E13:E16" si="2">D13/C13*100</f>
        <v>100</v>
      </c>
      <c r="F13" s="161">
        <f t="shared" ref="F13:F16" si="3">(D13-G13)/G13*100</f>
        <v>-6.4139941690962097</v>
      </c>
      <c r="G13" s="162">
        <v>343</v>
      </c>
      <c r="H13" s="149"/>
    </row>
    <row r="14" spans="1:8" s="136" customFormat="1" ht="45" customHeight="1">
      <c r="A14" s="163" t="s">
        <v>1291</v>
      </c>
      <c r="B14" s="156">
        <v>90</v>
      </c>
      <c r="C14" s="155">
        <v>166</v>
      </c>
      <c r="D14" s="164">
        <v>166</v>
      </c>
      <c r="E14" s="152">
        <f t="shared" si="2"/>
        <v>100</v>
      </c>
      <c r="F14" s="153">
        <f t="shared" si="3"/>
        <v>-40.072202166064997</v>
      </c>
      <c r="G14" s="154">
        <v>277</v>
      </c>
      <c r="H14" s="149"/>
    </row>
    <row r="15" spans="1:8" s="136" customFormat="1" ht="45" customHeight="1">
      <c r="A15" s="158" t="s">
        <v>1292</v>
      </c>
      <c r="B15" s="143">
        <v>0</v>
      </c>
      <c r="C15" s="143">
        <v>688</v>
      </c>
      <c r="D15" s="165">
        <v>688</v>
      </c>
      <c r="E15" s="160">
        <f t="shared" si="2"/>
        <v>100</v>
      </c>
      <c r="F15" s="161">
        <f t="shared" si="3"/>
        <v>127.814569536424</v>
      </c>
      <c r="G15" s="162">
        <v>302</v>
      </c>
      <c r="H15" s="149"/>
    </row>
    <row r="16" spans="1:8" ht="35.1" customHeight="1">
      <c r="A16" s="158" t="s">
        <v>1293</v>
      </c>
      <c r="B16" s="165">
        <v>856</v>
      </c>
      <c r="C16" s="166">
        <v>1175</v>
      </c>
      <c r="D16" s="166">
        <v>1175</v>
      </c>
      <c r="E16" s="160">
        <f t="shared" si="2"/>
        <v>100</v>
      </c>
      <c r="F16" s="161">
        <f t="shared" si="3"/>
        <v>27.440347071583499</v>
      </c>
      <c r="G16" s="162">
        <v>922</v>
      </c>
      <c r="H16" s="149"/>
    </row>
  </sheetData>
  <mergeCells count="5">
    <mergeCell ref="A2:G2"/>
    <mergeCell ref="D4:F4"/>
    <mergeCell ref="A4:A5"/>
    <mergeCell ref="B4:B5"/>
    <mergeCell ref="C4:C5"/>
  </mergeCells>
  <phoneticPr fontId="33" type="noConversion"/>
  <pageMargins left="1.0625" right="0.51180555555555596" top="0.75138888888888899" bottom="0.75138888888888899" header="0.29861111111111099" footer="0.29861111111111099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6"/>
  <sheetViews>
    <sheetView topLeftCell="A6" workbookViewId="0">
      <selection activeCell="F8" sqref="F8:F16"/>
    </sheetView>
  </sheetViews>
  <sheetFormatPr defaultColWidth="9" defaultRowHeight="13.5"/>
  <cols>
    <col min="1" max="1" width="19" style="167" customWidth="1"/>
    <col min="2" max="2" width="12.125" style="167" customWidth="1"/>
    <col min="3" max="3" width="13.25" style="167" customWidth="1"/>
    <col min="4" max="4" width="11.125" style="167" customWidth="1"/>
    <col min="5" max="5" width="11.25" style="167" customWidth="1"/>
    <col min="6" max="6" width="13.125" style="167" customWidth="1"/>
    <col min="7" max="7" width="5.375" style="167" hidden="1" customWidth="1"/>
    <col min="8" max="16384" width="9" style="167"/>
  </cols>
  <sheetData>
    <row r="1" spans="1:8" ht="19.5" customHeight="1">
      <c r="A1" s="1" t="s">
        <v>1294</v>
      </c>
      <c r="B1" s="1"/>
      <c r="C1" s="1"/>
      <c r="D1" s="1"/>
      <c r="E1" s="1"/>
      <c r="F1" s="1"/>
      <c r="G1" s="1"/>
      <c r="H1" s="1"/>
    </row>
    <row r="2" spans="1:8" ht="45" customHeight="1">
      <c r="A2" s="362" t="s">
        <v>1295</v>
      </c>
      <c r="B2" s="362"/>
      <c r="C2" s="362"/>
      <c r="D2" s="362"/>
      <c r="E2" s="362"/>
      <c r="F2" s="362"/>
      <c r="G2" s="362"/>
      <c r="H2" s="168"/>
    </row>
    <row r="3" spans="1:8" ht="25.5">
      <c r="A3" s="168"/>
      <c r="B3" s="168"/>
      <c r="C3" s="168"/>
      <c r="D3" s="168"/>
      <c r="E3" s="168"/>
      <c r="F3" s="141" t="s">
        <v>2</v>
      </c>
      <c r="H3" s="168"/>
    </row>
    <row r="4" spans="1:8" ht="35.1" customHeight="1">
      <c r="A4" s="366" t="s">
        <v>3</v>
      </c>
      <c r="B4" s="366" t="s">
        <v>1269</v>
      </c>
      <c r="C4" s="366" t="s">
        <v>5</v>
      </c>
      <c r="D4" s="363" t="s">
        <v>6</v>
      </c>
      <c r="E4" s="364"/>
      <c r="F4" s="365"/>
      <c r="G4" s="144">
        <v>2022</v>
      </c>
      <c r="H4" s="145"/>
    </row>
    <row r="5" spans="1:8" ht="35.1" customHeight="1">
      <c r="A5" s="367"/>
      <c r="B5" s="367"/>
      <c r="C5" s="367"/>
      <c r="D5" s="143" t="s">
        <v>8</v>
      </c>
      <c r="E5" s="144" t="s">
        <v>9</v>
      </c>
      <c r="F5" s="144" t="s">
        <v>10</v>
      </c>
      <c r="G5" s="144"/>
      <c r="H5" s="145"/>
    </row>
    <row r="6" spans="1:8" ht="35.1" customHeight="1">
      <c r="A6" s="163" t="s">
        <v>1270</v>
      </c>
      <c r="B6" s="155"/>
      <c r="C6" s="169"/>
      <c r="D6" s="169"/>
      <c r="E6" s="152"/>
      <c r="F6" s="152"/>
      <c r="G6" s="170">
        <v>268</v>
      </c>
      <c r="H6" s="149"/>
    </row>
    <row r="7" spans="1:8" ht="35.1" customHeight="1">
      <c r="A7" s="163" t="s">
        <v>1271</v>
      </c>
      <c r="B7" s="155"/>
      <c r="C7" s="169"/>
      <c r="D7" s="169"/>
      <c r="E7" s="152"/>
      <c r="F7" s="152"/>
      <c r="G7" s="170">
        <v>268</v>
      </c>
      <c r="H7" s="149"/>
    </row>
    <row r="8" spans="1:8" ht="35.1" customHeight="1">
      <c r="A8" s="163" t="s">
        <v>1272</v>
      </c>
      <c r="B8" s="156"/>
      <c r="C8" s="156"/>
      <c r="D8" s="156"/>
      <c r="E8" s="156"/>
      <c r="F8" s="153"/>
      <c r="G8" s="148"/>
      <c r="H8" s="149"/>
    </row>
    <row r="9" spans="1:8" ht="35.1" customHeight="1">
      <c r="A9" s="163" t="s">
        <v>1273</v>
      </c>
      <c r="B9" s="171">
        <v>300</v>
      </c>
      <c r="C9" s="171">
        <v>552</v>
      </c>
      <c r="D9" s="171">
        <v>552.13</v>
      </c>
      <c r="E9" s="157">
        <v>100</v>
      </c>
      <c r="F9" s="172"/>
      <c r="G9" s="173"/>
      <c r="H9" s="149"/>
    </row>
    <row r="10" spans="1:8" ht="35.1" customHeight="1">
      <c r="A10" s="163" t="s">
        <v>1274</v>
      </c>
      <c r="B10" s="174"/>
      <c r="C10" s="175"/>
      <c r="D10" s="175"/>
      <c r="E10" s="176"/>
      <c r="F10" s="172"/>
      <c r="G10" s="173"/>
      <c r="H10" s="149"/>
    </row>
    <row r="11" spans="1:8" ht="35.1" customHeight="1">
      <c r="A11" s="163" t="s">
        <v>1275</v>
      </c>
      <c r="B11" s="174"/>
      <c r="C11" s="175"/>
      <c r="D11" s="175"/>
      <c r="E11" s="176"/>
      <c r="F11" s="172"/>
      <c r="G11" s="173"/>
      <c r="H11" s="149"/>
    </row>
    <row r="12" spans="1:8" ht="35.1" customHeight="1">
      <c r="A12" s="163" t="s">
        <v>1276</v>
      </c>
      <c r="B12" s="174"/>
      <c r="C12" s="175"/>
      <c r="D12" s="175"/>
      <c r="E12" s="176"/>
      <c r="F12" s="172"/>
      <c r="G12" s="173"/>
      <c r="H12" s="149"/>
    </row>
    <row r="13" spans="1:8" ht="35.1" customHeight="1">
      <c r="A13" s="163" t="s">
        <v>1277</v>
      </c>
      <c r="B13" s="177">
        <v>254</v>
      </c>
      <c r="C13" s="171">
        <v>321</v>
      </c>
      <c r="D13" s="171">
        <v>321</v>
      </c>
      <c r="E13" s="157">
        <f t="shared" ref="E13:E16" si="0">D13/C13*100</f>
        <v>100</v>
      </c>
      <c r="F13" s="153">
        <f t="shared" ref="F13:F16" si="1">(D13-G13)/G13*100</f>
        <v>-3.0211480362537801</v>
      </c>
      <c r="G13" s="170">
        <v>331</v>
      </c>
      <c r="H13" s="149"/>
    </row>
    <row r="14" spans="1:8" ht="35.1" customHeight="1">
      <c r="A14" s="178" t="s">
        <v>1228</v>
      </c>
      <c r="B14" s="166">
        <f>B6+B9+B10+B11+B12+B13</f>
        <v>554</v>
      </c>
      <c r="C14" s="166">
        <f>C6+C9+C10+C11+C12+C13</f>
        <v>873</v>
      </c>
      <c r="D14" s="166">
        <f>D6+D9+D10+D11+D12+D13</f>
        <v>873.13</v>
      </c>
      <c r="E14" s="165">
        <f t="shared" si="0"/>
        <v>100.01489117984001</v>
      </c>
      <c r="F14" s="161">
        <f t="shared" si="1"/>
        <v>45.764607679465797</v>
      </c>
      <c r="G14" s="179">
        <v>599</v>
      </c>
      <c r="H14" s="149"/>
    </row>
    <row r="15" spans="1:8" ht="35.1" customHeight="1">
      <c r="A15" s="163" t="s">
        <v>1278</v>
      </c>
      <c r="B15" s="166">
        <v>302</v>
      </c>
      <c r="C15" s="166">
        <v>302</v>
      </c>
      <c r="D15" s="166">
        <v>302</v>
      </c>
      <c r="E15" s="165">
        <f t="shared" si="0"/>
        <v>100</v>
      </c>
      <c r="F15" s="161">
        <f t="shared" si="1"/>
        <v>-6.5015479876161004</v>
      </c>
      <c r="G15" s="162">
        <v>323</v>
      </c>
      <c r="H15" s="149"/>
    </row>
    <row r="16" spans="1:8" ht="35.1" customHeight="1">
      <c r="A16" s="178" t="s">
        <v>1279</v>
      </c>
      <c r="B16" s="166">
        <f>B14+B15</f>
        <v>856</v>
      </c>
      <c r="C16" s="166">
        <f>C14+C15</f>
        <v>1175</v>
      </c>
      <c r="D16" s="166">
        <f>D14+D15</f>
        <v>1175.1300000000001</v>
      </c>
      <c r="E16" s="165">
        <f t="shared" si="0"/>
        <v>100.01106382978701</v>
      </c>
      <c r="F16" s="161">
        <f t="shared" si="1"/>
        <v>27.4544468546638</v>
      </c>
      <c r="G16" s="180">
        <v>922</v>
      </c>
      <c r="H16" s="149"/>
    </row>
  </sheetData>
  <mergeCells count="5">
    <mergeCell ref="A2:G2"/>
    <mergeCell ref="D4:F4"/>
    <mergeCell ref="A4:A5"/>
    <mergeCell ref="B4:B5"/>
    <mergeCell ref="C4:C5"/>
  </mergeCells>
  <phoneticPr fontId="33" type="noConversion"/>
  <pageMargins left="1.18055555555556" right="0.39305555555555599" top="0.75138888888888899" bottom="0.75138888888888899" header="0.29861111111111099" footer="0.29861111111111099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F7" sqref="F7:F16"/>
    </sheetView>
  </sheetViews>
  <sheetFormatPr defaultColWidth="9" defaultRowHeight="13.5"/>
  <cols>
    <col min="1" max="1" width="24.125" style="137" customWidth="1"/>
    <col min="2" max="2" width="14.625" style="137" customWidth="1"/>
    <col min="3" max="3" width="11.875" style="138" customWidth="1"/>
    <col min="4" max="4" width="8.5" style="137" customWidth="1"/>
    <col min="5" max="5" width="13.125" style="137" customWidth="1"/>
    <col min="6" max="6" width="14.25" style="137" customWidth="1"/>
    <col min="7" max="7" width="5.375" style="137" hidden="1" customWidth="1"/>
    <col min="8" max="16384" width="9" style="137"/>
  </cols>
  <sheetData>
    <row r="1" spans="1:8" ht="17.25" customHeight="1">
      <c r="A1" s="1" t="s">
        <v>1296</v>
      </c>
      <c r="B1" s="1"/>
      <c r="C1" s="1"/>
      <c r="D1" s="1"/>
      <c r="E1" s="1"/>
      <c r="F1" s="1"/>
      <c r="G1" s="1"/>
      <c r="H1" s="1"/>
    </row>
    <row r="2" spans="1:8" ht="30.75" customHeight="1">
      <c r="A2" s="369" t="s">
        <v>1297</v>
      </c>
      <c r="B2" s="369"/>
      <c r="C2" s="369"/>
      <c r="D2" s="369"/>
      <c r="E2" s="369"/>
      <c r="F2" s="369"/>
      <c r="G2" s="369"/>
      <c r="H2" s="139"/>
    </row>
    <row r="3" spans="1:8" ht="19.5" customHeight="1">
      <c r="A3" s="140"/>
      <c r="B3" s="140"/>
      <c r="C3" s="140"/>
      <c r="F3" s="141" t="s">
        <v>1282</v>
      </c>
      <c r="H3" s="142"/>
    </row>
    <row r="4" spans="1:8" s="136" customFormat="1" ht="45" customHeight="1">
      <c r="A4" s="368" t="s">
        <v>3</v>
      </c>
      <c r="B4" s="368" t="s">
        <v>4</v>
      </c>
      <c r="C4" s="368" t="s">
        <v>5</v>
      </c>
      <c r="D4" s="368" t="s">
        <v>6</v>
      </c>
      <c r="E4" s="368"/>
      <c r="F4" s="368"/>
      <c r="G4" s="144">
        <v>2022</v>
      </c>
      <c r="H4" s="145"/>
    </row>
    <row r="5" spans="1:8" s="136" customFormat="1" ht="45" customHeight="1">
      <c r="A5" s="368"/>
      <c r="B5" s="368"/>
      <c r="C5" s="368"/>
      <c r="D5" s="143" t="s">
        <v>8</v>
      </c>
      <c r="E5" s="143" t="s">
        <v>9</v>
      </c>
      <c r="F5" s="143" t="s">
        <v>10</v>
      </c>
      <c r="G5" s="143"/>
      <c r="H5" s="145"/>
    </row>
    <row r="6" spans="1:8" s="136" customFormat="1" ht="45" customHeight="1">
      <c r="A6" s="146" t="s">
        <v>1283</v>
      </c>
      <c r="B6" s="147"/>
      <c r="C6" s="147"/>
      <c r="D6" s="147"/>
      <c r="E6" s="147"/>
      <c r="F6" s="147"/>
      <c r="G6" s="148"/>
      <c r="H6" s="149"/>
    </row>
    <row r="7" spans="1:8" s="136" customFormat="1" ht="45" customHeight="1">
      <c r="A7" s="150" t="s">
        <v>1284</v>
      </c>
      <c r="B7" s="151">
        <v>766</v>
      </c>
      <c r="C7" s="151">
        <v>321</v>
      </c>
      <c r="D7" s="151">
        <v>321</v>
      </c>
      <c r="E7" s="152">
        <f t="shared" ref="E7:E9" si="0">D7/C7*100</f>
        <v>100</v>
      </c>
      <c r="F7" s="153">
        <f t="shared" ref="F7:F10" si="1">(D7-G7)/G7*100</f>
        <v>-6.4139941690962097</v>
      </c>
      <c r="G7" s="154">
        <v>343</v>
      </c>
      <c r="H7" s="149"/>
    </row>
    <row r="8" spans="1:8" s="136" customFormat="1" ht="45" customHeight="1">
      <c r="A8" s="150" t="s">
        <v>1285</v>
      </c>
      <c r="B8" s="155">
        <v>556</v>
      </c>
      <c r="C8" s="156">
        <v>321</v>
      </c>
      <c r="D8" s="156">
        <v>321</v>
      </c>
      <c r="E8" s="152">
        <f t="shared" si="0"/>
        <v>100</v>
      </c>
      <c r="F8" s="153">
        <f t="shared" si="1"/>
        <v>-6.4139941690962097</v>
      </c>
      <c r="G8" s="154">
        <v>343</v>
      </c>
      <c r="H8" s="149"/>
    </row>
    <row r="9" spans="1:8" s="136" customFormat="1" ht="45" customHeight="1">
      <c r="A9" s="150" t="s">
        <v>1286</v>
      </c>
      <c r="B9" s="155">
        <v>556</v>
      </c>
      <c r="C9" s="156">
        <v>321</v>
      </c>
      <c r="D9" s="157">
        <v>302.27999999999997</v>
      </c>
      <c r="E9" s="152">
        <f t="shared" si="0"/>
        <v>94.1682242990654</v>
      </c>
      <c r="F9" s="153">
        <f t="shared" si="1"/>
        <v>-3.73248407643313</v>
      </c>
      <c r="G9" s="154">
        <v>314</v>
      </c>
      <c r="H9" s="149"/>
    </row>
    <row r="10" spans="1:8" s="136" customFormat="1" ht="45" customHeight="1">
      <c r="A10" s="150" t="s">
        <v>1287</v>
      </c>
      <c r="B10" s="151">
        <v>210</v>
      </c>
      <c r="C10" s="156"/>
      <c r="D10" s="157">
        <v>19.059999999999999</v>
      </c>
      <c r="E10" s="152"/>
      <c r="F10" s="153">
        <f t="shared" si="1"/>
        <v>-34.275862068965502</v>
      </c>
      <c r="G10" s="154">
        <v>29</v>
      </c>
      <c r="H10" s="149"/>
    </row>
    <row r="11" spans="1:8" s="136" customFormat="1" ht="45" customHeight="1">
      <c r="A11" s="150" t="s">
        <v>1288</v>
      </c>
      <c r="B11" s="156">
        <v>210</v>
      </c>
      <c r="C11" s="156"/>
      <c r="D11" s="156"/>
      <c r="E11" s="152"/>
      <c r="F11" s="153"/>
      <c r="G11" s="154"/>
      <c r="H11" s="149"/>
    </row>
    <row r="12" spans="1:8" s="136" customFormat="1" ht="45" customHeight="1">
      <c r="A12" s="150" t="s">
        <v>1289</v>
      </c>
      <c r="B12" s="156">
        <v>210</v>
      </c>
      <c r="C12" s="156"/>
      <c r="D12" s="156"/>
      <c r="E12" s="152"/>
      <c r="F12" s="153"/>
      <c r="G12" s="154"/>
      <c r="H12" s="149"/>
    </row>
    <row r="13" spans="1:8" s="136" customFormat="1" ht="45" customHeight="1">
      <c r="A13" s="158" t="s">
        <v>1290</v>
      </c>
      <c r="B13" s="159">
        <v>766</v>
      </c>
      <c r="C13" s="159">
        <v>321</v>
      </c>
      <c r="D13" s="143">
        <v>321</v>
      </c>
      <c r="E13" s="160">
        <f t="shared" ref="E13:E16" si="2">D13/C13*100</f>
        <v>100</v>
      </c>
      <c r="F13" s="161">
        <f t="shared" ref="F13:F16" si="3">(D13-G13)/G13*100</f>
        <v>-6.4139941690962097</v>
      </c>
      <c r="G13" s="162">
        <v>343</v>
      </c>
      <c r="H13" s="149"/>
    </row>
    <row r="14" spans="1:8" s="136" customFormat="1" ht="45" customHeight="1">
      <c r="A14" s="163" t="s">
        <v>1291</v>
      </c>
      <c r="B14" s="156">
        <v>90</v>
      </c>
      <c r="C14" s="155">
        <v>166</v>
      </c>
      <c r="D14" s="164">
        <v>166</v>
      </c>
      <c r="E14" s="152">
        <f t="shared" si="2"/>
        <v>100</v>
      </c>
      <c r="F14" s="153">
        <f t="shared" si="3"/>
        <v>-40.072202166064997</v>
      </c>
      <c r="G14" s="154">
        <v>277</v>
      </c>
      <c r="H14" s="149"/>
    </row>
    <row r="15" spans="1:8" s="136" customFormat="1" ht="45" customHeight="1">
      <c r="A15" s="158" t="s">
        <v>1292</v>
      </c>
      <c r="B15" s="156"/>
      <c r="C15" s="143">
        <v>688</v>
      </c>
      <c r="D15" s="165">
        <v>688</v>
      </c>
      <c r="E15" s="160">
        <f t="shared" si="2"/>
        <v>100</v>
      </c>
      <c r="F15" s="161">
        <f t="shared" si="3"/>
        <v>127.814569536424</v>
      </c>
      <c r="G15" s="162">
        <v>302</v>
      </c>
      <c r="H15" s="149"/>
    </row>
    <row r="16" spans="1:8" ht="35.1" customHeight="1">
      <c r="A16" s="158" t="s">
        <v>1293</v>
      </c>
      <c r="B16" s="165">
        <v>856</v>
      </c>
      <c r="C16" s="166">
        <v>1175</v>
      </c>
      <c r="D16" s="166">
        <v>1175</v>
      </c>
      <c r="E16" s="160">
        <f t="shared" si="2"/>
        <v>100</v>
      </c>
      <c r="F16" s="161">
        <f t="shared" si="3"/>
        <v>27.440347071583499</v>
      </c>
      <c r="G16" s="162">
        <v>922</v>
      </c>
      <c r="H16" s="149"/>
    </row>
  </sheetData>
  <mergeCells count="5">
    <mergeCell ref="A2:G2"/>
    <mergeCell ref="D4:F4"/>
    <mergeCell ref="A4:A5"/>
    <mergeCell ref="B4:B5"/>
    <mergeCell ref="C4:C5"/>
  </mergeCells>
  <phoneticPr fontId="33" type="noConversion"/>
  <pageMargins left="1.0625" right="0.51180555555555596" top="0.75138888888888899" bottom="0.75138888888888899" header="0.29861111111111099" footer="0.29861111111111099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D15" sqref="D15"/>
    </sheetView>
  </sheetViews>
  <sheetFormatPr defaultColWidth="8.75" defaultRowHeight="14.25"/>
  <cols>
    <col min="1" max="1" width="15.125" style="26" customWidth="1"/>
    <col min="2" max="2" width="13.125" style="26" customWidth="1"/>
    <col min="3" max="3" width="22.125" style="26" customWidth="1"/>
    <col min="4" max="4" width="21.5" style="26" customWidth="1"/>
    <col min="5" max="5" width="8.75" style="26" hidden="1" customWidth="1"/>
    <col min="6" max="255" width="8.75" style="26"/>
    <col min="256" max="256" width="15.125" style="26" customWidth="1"/>
    <col min="257" max="257" width="16.375" style="26" customWidth="1"/>
    <col min="258" max="259" width="16.625" style="26" customWidth="1"/>
    <col min="260" max="260" width="12.875" style="26" customWidth="1"/>
    <col min="261" max="511" width="8.75" style="26"/>
    <col min="512" max="512" width="15.125" style="26" customWidth="1"/>
    <col min="513" max="513" width="16.375" style="26" customWidth="1"/>
    <col min="514" max="515" width="16.625" style="26" customWidth="1"/>
    <col min="516" max="516" width="12.875" style="26" customWidth="1"/>
    <col min="517" max="767" width="8.75" style="26"/>
    <col min="768" max="768" width="15.125" style="26" customWidth="1"/>
    <col min="769" max="769" width="16.375" style="26" customWidth="1"/>
    <col min="770" max="771" width="16.625" style="26" customWidth="1"/>
    <col min="772" max="772" width="12.875" style="26" customWidth="1"/>
    <col min="773" max="1023" width="8.75" style="26"/>
    <col min="1024" max="1024" width="15.125" style="26" customWidth="1"/>
    <col min="1025" max="1025" width="16.375" style="26" customWidth="1"/>
    <col min="1026" max="1027" width="16.625" style="26" customWidth="1"/>
    <col min="1028" max="1028" width="12.875" style="26" customWidth="1"/>
    <col min="1029" max="1279" width="8.75" style="26"/>
    <col min="1280" max="1280" width="15.125" style="26" customWidth="1"/>
    <col min="1281" max="1281" width="16.375" style="26" customWidth="1"/>
    <col min="1282" max="1283" width="16.625" style="26" customWidth="1"/>
    <col min="1284" max="1284" width="12.875" style="26" customWidth="1"/>
    <col min="1285" max="1535" width="8.75" style="26"/>
    <col min="1536" max="1536" width="15.125" style="26" customWidth="1"/>
    <col min="1537" max="1537" width="16.375" style="26" customWidth="1"/>
    <col min="1538" max="1539" width="16.625" style="26" customWidth="1"/>
    <col min="1540" max="1540" width="12.875" style="26" customWidth="1"/>
    <col min="1541" max="1791" width="8.75" style="26"/>
    <col min="1792" max="1792" width="15.125" style="26" customWidth="1"/>
    <col min="1793" max="1793" width="16.375" style="26" customWidth="1"/>
    <col min="1794" max="1795" width="16.625" style="26" customWidth="1"/>
    <col min="1796" max="1796" width="12.875" style="26" customWidth="1"/>
    <col min="1797" max="2047" width="8.75" style="26"/>
    <col min="2048" max="2048" width="15.125" style="26" customWidth="1"/>
    <col min="2049" max="2049" width="16.375" style="26" customWidth="1"/>
    <col min="2050" max="2051" width="16.625" style="26" customWidth="1"/>
    <col min="2052" max="2052" width="12.875" style="26" customWidth="1"/>
    <col min="2053" max="2303" width="8.75" style="26"/>
    <col min="2304" max="2304" width="15.125" style="26" customWidth="1"/>
    <col min="2305" max="2305" width="16.375" style="26" customWidth="1"/>
    <col min="2306" max="2307" width="16.625" style="26" customWidth="1"/>
    <col min="2308" max="2308" width="12.875" style="26" customWidth="1"/>
    <col min="2309" max="2559" width="8.75" style="26"/>
    <col min="2560" max="2560" width="15.125" style="26" customWidth="1"/>
    <col min="2561" max="2561" width="16.375" style="26" customWidth="1"/>
    <col min="2562" max="2563" width="16.625" style="26" customWidth="1"/>
    <col min="2564" max="2564" width="12.875" style="26" customWidth="1"/>
    <col min="2565" max="2815" width="8.75" style="26"/>
    <col min="2816" max="2816" width="15.125" style="26" customWidth="1"/>
    <col min="2817" max="2817" width="16.375" style="26" customWidth="1"/>
    <col min="2818" max="2819" width="16.625" style="26" customWidth="1"/>
    <col min="2820" max="2820" width="12.875" style="26" customWidth="1"/>
    <col min="2821" max="3071" width="8.75" style="26"/>
    <col min="3072" max="3072" width="15.125" style="26" customWidth="1"/>
    <col min="3073" max="3073" width="16.375" style="26" customWidth="1"/>
    <col min="3074" max="3075" width="16.625" style="26" customWidth="1"/>
    <col min="3076" max="3076" width="12.875" style="26" customWidth="1"/>
    <col min="3077" max="3327" width="8.75" style="26"/>
    <col min="3328" max="3328" width="15.125" style="26" customWidth="1"/>
    <col min="3329" max="3329" width="16.375" style="26" customWidth="1"/>
    <col min="3330" max="3331" width="16.625" style="26" customWidth="1"/>
    <col min="3332" max="3332" width="12.875" style="26" customWidth="1"/>
    <col min="3333" max="3583" width="8.75" style="26"/>
    <col min="3584" max="3584" width="15.125" style="26" customWidth="1"/>
    <col min="3585" max="3585" width="16.375" style="26" customWidth="1"/>
    <col min="3586" max="3587" width="16.625" style="26" customWidth="1"/>
    <col min="3588" max="3588" width="12.875" style="26" customWidth="1"/>
    <col min="3589" max="3839" width="8.75" style="26"/>
    <col min="3840" max="3840" width="15.125" style="26" customWidth="1"/>
    <col min="3841" max="3841" width="16.375" style="26" customWidth="1"/>
    <col min="3842" max="3843" width="16.625" style="26" customWidth="1"/>
    <col min="3844" max="3844" width="12.875" style="26" customWidth="1"/>
    <col min="3845" max="4095" width="8.75" style="26"/>
    <col min="4096" max="4096" width="15.125" style="26" customWidth="1"/>
    <col min="4097" max="4097" width="16.375" style="26" customWidth="1"/>
    <col min="4098" max="4099" width="16.625" style="26" customWidth="1"/>
    <col min="4100" max="4100" width="12.875" style="26" customWidth="1"/>
    <col min="4101" max="4351" width="8.75" style="26"/>
    <col min="4352" max="4352" width="15.125" style="26" customWidth="1"/>
    <col min="4353" max="4353" width="16.375" style="26" customWidth="1"/>
    <col min="4354" max="4355" width="16.625" style="26" customWidth="1"/>
    <col min="4356" max="4356" width="12.875" style="26" customWidth="1"/>
    <col min="4357" max="4607" width="8.75" style="26"/>
    <col min="4608" max="4608" width="15.125" style="26" customWidth="1"/>
    <col min="4609" max="4609" width="16.375" style="26" customWidth="1"/>
    <col min="4610" max="4611" width="16.625" style="26" customWidth="1"/>
    <col min="4612" max="4612" width="12.875" style="26" customWidth="1"/>
    <col min="4613" max="4863" width="8.75" style="26"/>
    <col min="4864" max="4864" width="15.125" style="26" customWidth="1"/>
    <col min="4865" max="4865" width="16.375" style="26" customWidth="1"/>
    <col min="4866" max="4867" width="16.625" style="26" customWidth="1"/>
    <col min="4868" max="4868" width="12.875" style="26" customWidth="1"/>
    <col min="4869" max="5119" width="8.75" style="26"/>
    <col min="5120" max="5120" width="15.125" style="26" customWidth="1"/>
    <col min="5121" max="5121" width="16.375" style="26" customWidth="1"/>
    <col min="5122" max="5123" width="16.625" style="26" customWidth="1"/>
    <col min="5124" max="5124" width="12.875" style="26" customWidth="1"/>
    <col min="5125" max="5375" width="8.75" style="26"/>
    <col min="5376" max="5376" width="15.125" style="26" customWidth="1"/>
    <col min="5377" max="5377" width="16.375" style="26" customWidth="1"/>
    <col min="5378" max="5379" width="16.625" style="26" customWidth="1"/>
    <col min="5380" max="5380" width="12.875" style="26" customWidth="1"/>
    <col min="5381" max="5631" width="8.75" style="26"/>
    <col min="5632" max="5632" width="15.125" style="26" customWidth="1"/>
    <col min="5633" max="5633" width="16.375" style="26" customWidth="1"/>
    <col min="5634" max="5635" width="16.625" style="26" customWidth="1"/>
    <col min="5636" max="5636" width="12.875" style="26" customWidth="1"/>
    <col min="5637" max="5887" width="8.75" style="26"/>
    <col min="5888" max="5888" width="15.125" style="26" customWidth="1"/>
    <col min="5889" max="5889" width="16.375" style="26" customWidth="1"/>
    <col min="5890" max="5891" width="16.625" style="26" customWidth="1"/>
    <col min="5892" max="5892" width="12.875" style="26" customWidth="1"/>
    <col min="5893" max="6143" width="8.75" style="26"/>
    <col min="6144" max="6144" width="15.125" style="26" customWidth="1"/>
    <col min="6145" max="6145" width="16.375" style="26" customWidth="1"/>
    <col min="6146" max="6147" width="16.625" style="26" customWidth="1"/>
    <col min="6148" max="6148" width="12.875" style="26" customWidth="1"/>
    <col min="6149" max="6399" width="8.75" style="26"/>
    <col min="6400" max="6400" width="15.125" style="26" customWidth="1"/>
    <col min="6401" max="6401" width="16.375" style="26" customWidth="1"/>
    <col min="6402" max="6403" width="16.625" style="26" customWidth="1"/>
    <col min="6404" max="6404" width="12.875" style="26" customWidth="1"/>
    <col min="6405" max="6655" width="8.75" style="26"/>
    <col min="6656" max="6656" width="15.125" style="26" customWidth="1"/>
    <col min="6657" max="6657" width="16.375" style="26" customWidth="1"/>
    <col min="6658" max="6659" width="16.625" style="26" customWidth="1"/>
    <col min="6660" max="6660" width="12.875" style="26" customWidth="1"/>
    <col min="6661" max="6911" width="8.75" style="26"/>
    <col min="6912" max="6912" width="15.125" style="26" customWidth="1"/>
    <col min="6913" max="6913" width="16.375" style="26" customWidth="1"/>
    <col min="6914" max="6915" width="16.625" style="26" customWidth="1"/>
    <col min="6916" max="6916" width="12.875" style="26" customWidth="1"/>
    <col min="6917" max="7167" width="8.75" style="26"/>
    <col min="7168" max="7168" width="15.125" style="26" customWidth="1"/>
    <col min="7169" max="7169" width="16.375" style="26" customWidth="1"/>
    <col min="7170" max="7171" width="16.625" style="26" customWidth="1"/>
    <col min="7172" max="7172" width="12.875" style="26" customWidth="1"/>
    <col min="7173" max="7423" width="8.75" style="26"/>
    <col min="7424" max="7424" width="15.125" style="26" customWidth="1"/>
    <col min="7425" max="7425" width="16.375" style="26" customWidth="1"/>
    <col min="7426" max="7427" width="16.625" style="26" customWidth="1"/>
    <col min="7428" max="7428" width="12.875" style="26" customWidth="1"/>
    <col min="7429" max="7679" width="8.75" style="26"/>
    <col min="7680" max="7680" width="15.125" style="26" customWidth="1"/>
    <col min="7681" max="7681" width="16.375" style="26" customWidth="1"/>
    <col min="7682" max="7683" width="16.625" style="26" customWidth="1"/>
    <col min="7684" max="7684" width="12.875" style="26" customWidth="1"/>
    <col min="7685" max="7935" width="8.75" style="26"/>
    <col min="7936" max="7936" width="15.125" style="26" customWidth="1"/>
    <col min="7937" max="7937" width="16.375" style="26" customWidth="1"/>
    <col min="7938" max="7939" width="16.625" style="26" customWidth="1"/>
    <col min="7940" max="7940" width="12.875" style="26" customWidth="1"/>
    <col min="7941" max="8191" width="8.75" style="26"/>
    <col min="8192" max="8192" width="15.125" style="26" customWidth="1"/>
    <col min="8193" max="8193" width="16.375" style="26" customWidth="1"/>
    <col min="8194" max="8195" width="16.625" style="26" customWidth="1"/>
    <col min="8196" max="8196" width="12.875" style="26" customWidth="1"/>
    <col min="8197" max="8447" width="8.75" style="26"/>
    <col min="8448" max="8448" width="15.125" style="26" customWidth="1"/>
    <col min="8449" max="8449" width="16.375" style="26" customWidth="1"/>
    <col min="8450" max="8451" width="16.625" style="26" customWidth="1"/>
    <col min="8452" max="8452" width="12.875" style="26" customWidth="1"/>
    <col min="8453" max="8703" width="8.75" style="26"/>
    <col min="8704" max="8704" width="15.125" style="26" customWidth="1"/>
    <col min="8705" max="8705" width="16.375" style="26" customWidth="1"/>
    <col min="8706" max="8707" width="16.625" style="26" customWidth="1"/>
    <col min="8708" max="8708" width="12.875" style="26" customWidth="1"/>
    <col min="8709" max="8959" width="8.75" style="26"/>
    <col min="8960" max="8960" width="15.125" style="26" customWidth="1"/>
    <col min="8961" max="8961" width="16.375" style="26" customWidth="1"/>
    <col min="8962" max="8963" width="16.625" style="26" customWidth="1"/>
    <col min="8964" max="8964" width="12.875" style="26" customWidth="1"/>
    <col min="8965" max="9215" width="8.75" style="26"/>
    <col min="9216" max="9216" width="15.125" style="26" customWidth="1"/>
    <col min="9217" max="9217" width="16.375" style="26" customWidth="1"/>
    <col min="9218" max="9219" width="16.625" style="26" customWidth="1"/>
    <col min="9220" max="9220" width="12.875" style="26" customWidth="1"/>
    <col min="9221" max="9471" width="8.75" style="26"/>
    <col min="9472" max="9472" width="15.125" style="26" customWidth="1"/>
    <col min="9473" max="9473" width="16.375" style="26" customWidth="1"/>
    <col min="9474" max="9475" width="16.625" style="26" customWidth="1"/>
    <col min="9476" max="9476" width="12.875" style="26" customWidth="1"/>
    <col min="9477" max="9727" width="8.75" style="26"/>
    <col min="9728" max="9728" width="15.125" style="26" customWidth="1"/>
    <col min="9729" max="9729" width="16.375" style="26" customWidth="1"/>
    <col min="9730" max="9731" width="16.625" style="26" customWidth="1"/>
    <col min="9732" max="9732" width="12.875" style="26" customWidth="1"/>
    <col min="9733" max="9983" width="8.75" style="26"/>
    <col min="9984" max="9984" width="15.125" style="26" customWidth="1"/>
    <col min="9985" max="9985" width="16.375" style="26" customWidth="1"/>
    <col min="9986" max="9987" width="16.625" style="26" customWidth="1"/>
    <col min="9988" max="9988" width="12.875" style="26" customWidth="1"/>
    <col min="9989" max="10239" width="8.75" style="26"/>
    <col min="10240" max="10240" width="15.125" style="26" customWidth="1"/>
    <col min="10241" max="10241" width="16.375" style="26" customWidth="1"/>
    <col min="10242" max="10243" width="16.625" style="26" customWidth="1"/>
    <col min="10244" max="10244" width="12.875" style="26" customWidth="1"/>
    <col min="10245" max="10495" width="8.75" style="26"/>
    <col min="10496" max="10496" width="15.125" style="26" customWidth="1"/>
    <col min="10497" max="10497" width="16.375" style="26" customWidth="1"/>
    <col min="10498" max="10499" width="16.625" style="26" customWidth="1"/>
    <col min="10500" max="10500" width="12.875" style="26" customWidth="1"/>
    <col min="10501" max="10751" width="8.75" style="26"/>
    <col min="10752" max="10752" width="15.125" style="26" customWidth="1"/>
    <col min="10753" max="10753" width="16.375" style="26" customWidth="1"/>
    <col min="10754" max="10755" width="16.625" style="26" customWidth="1"/>
    <col min="10756" max="10756" width="12.875" style="26" customWidth="1"/>
    <col min="10757" max="11007" width="8.75" style="26"/>
    <col min="11008" max="11008" width="15.125" style="26" customWidth="1"/>
    <col min="11009" max="11009" width="16.375" style="26" customWidth="1"/>
    <col min="11010" max="11011" width="16.625" style="26" customWidth="1"/>
    <col min="11012" max="11012" width="12.875" style="26" customWidth="1"/>
    <col min="11013" max="11263" width="8.75" style="26"/>
    <col min="11264" max="11264" width="15.125" style="26" customWidth="1"/>
    <col min="11265" max="11265" width="16.375" style="26" customWidth="1"/>
    <col min="11266" max="11267" width="16.625" style="26" customWidth="1"/>
    <col min="11268" max="11268" width="12.875" style="26" customWidth="1"/>
    <col min="11269" max="11519" width="8.75" style="26"/>
    <col min="11520" max="11520" width="15.125" style="26" customWidth="1"/>
    <col min="11521" max="11521" width="16.375" style="26" customWidth="1"/>
    <col min="11522" max="11523" width="16.625" style="26" customWidth="1"/>
    <col min="11524" max="11524" width="12.875" style="26" customWidth="1"/>
    <col min="11525" max="11775" width="8.75" style="26"/>
    <col min="11776" max="11776" width="15.125" style="26" customWidth="1"/>
    <col min="11777" max="11777" width="16.375" style="26" customWidth="1"/>
    <col min="11778" max="11779" width="16.625" style="26" customWidth="1"/>
    <col min="11780" max="11780" width="12.875" style="26" customWidth="1"/>
    <col min="11781" max="12031" width="8.75" style="26"/>
    <col min="12032" max="12032" width="15.125" style="26" customWidth="1"/>
    <col min="12033" max="12033" width="16.375" style="26" customWidth="1"/>
    <col min="12034" max="12035" width="16.625" style="26" customWidth="1"/>
    <col min="12036" max="12036" width="12.875" style="26" customWidth="1"/>
    <col min="12037" max="12287" width="8.75" style="26"/>
    <col min="12288" max="12288" width="15.125" style="26" customWidth="1"/>
    <col min="12289" max="12289" width="16.375" style="26" customWidth="1"/>
    <col min="12290" max="12291" width="16.625" style="26" customWidth="1"/>
    <col min="12292" max="12292" width="12.875" style="26" customWidth="1"/>
    <col min="12293" max="12543" width="8.75" style="26"/>
    <col min="12544" max="12544" width="15.125" style="26" customWidth="1"/>
    <col min="12545" max="12545" width="16.375" style="26" customWidth="1"/>
    <col min="12546" max="12547" width="16.625" style="26" customWidth="1"/>
    <col min="12548" max="12548" width="12.875" style="26" customWidth="1"/>
    <col min="12549" max="12799" width="8.75" style="26"/>
    <col min="12800" max="12800" width="15.125" style="26" customWidth="1"/>
    <col min="12801" max="12801" width="16.375" style="26" customWidth="1"/>
    <col min="12802" max="12803" width="16.625" style="26" customWidth="1"/>
    <col min="12804" max="12804" width="12.875" style="26" customWidth="1"/>
    <col min="12805" max="13055" width="8.75" style="26"/>
    <col min="13056" max="13056" width="15.125" style="26" customWidth="1"/>
    <col min="13057" max="13057" width="16.375" style="26" customWidth="1"/>
    <col min="13058" max="13059" width="16.625" style="26" customWidth="1"/>
    <col min="13060" max="13060" width="12.875" style="26" customWidth="1"/>
    <col min="13061" max="13311" width="8.75" style="26"/>
    <col min="13312" max="13312" width="15.125" style="26" customWidth="1"/>
    <col min="13313" max="13313" width="16.375" style="26" customWidth="1"/>
    <col min="13314" max="13315" width="16.625" style="26" customWidth="1"/>
    <col min="13316" max="13316" width="12.875" style="26" customWidth="1"/>
    <col min="13317" max="13567" width="8.75" style="26"/>
    <col min="13568" max="13568" width="15.125" style="26" customWidth="1"/>
    <col min="13569" max="13569" width="16.375" style="26" customWidth="1"/>
    <col min="13570" max="13571" width="16.625" style="26" customWidth="1"/>
    <col min="13572" max="13572" width="12.875" style="26" customWidth="1"/>
    <col min="13573" max="13823" width="8.75" style="26"/>
    <col min="13824" max="13824" width="15.125" style="26" customWidth="1"/>
    <col min="13825" max="13825" width="16.375" style="26" customWidth="1"/>
    <col min="13826" max="13827" width="16.625" style="26" customWidth="1"/>
    <col min="13828" max="13828" width="12.875" style="26" customWidth="1"/>
    <col min="13829" max="14079" width="8.75" style="26"/>
    <col min="14080" max="14080" width="15.125" style="26" customWidth="1"/>
    <col min="14081" max="14081" width="16.375" style="26" customWidth="1"/>
    <col min="14082" max="14083" width="16.625" style="26" customWidth="1"/>
    <col min="14084" max="14084" width="12.875" style="26" customWidth="1"/>
    <col min="14085" max="14335" width="8.75" style="26"/>
    <col min="14336" max="14336" width="15.125" style="26" customWidth="1"/>
    <col min="14337" max="14337" width="16.375" style="26" customWidth="1"/>
    <col min="14338" max="14339" width="16.625" style="26" customWidth="1"/>
    <col min="14340" max="14340" width="12.875" style="26" customWidth="1"/>
    <col min="14341" max="14591" width="8.75" style="26"/>
    <col min="14592" max="14592" width="15.125" style="26" customWidth="1"/>
    <col min="14593" max="14593" width="16.375" style="26" customWidth="1"/>
    <col min="14594" max="14595" width="16.625" style="26" customWidth="1"/>
    <col min="14596" max="14596" width="12.875" style="26" customWidth="1"/>
    <col min="14597" max="14847" width="8.75" style="26"/>
    <col min="14848" max="14848" width="15.125" style="26" customWidth="1"/>
    <col min="14849" max="14849" width="16.375" style="26" customWidth="1"/>
    <col min="14850" max="14851" width="16.625" style="26" customWidth="1"/>
    <col min="14852" max="14852" width="12.875" style="26" customWidth="1"/>
    <col min="14853" max="15103" width="8.75" style="26"/>
    <col min="15104" max="15104" width="15.125" style="26" customWidth="1"/>
    <col min="15105" max="15105" width="16.375" style="26" customWidth="1"/>
    <col min="15106" max="15107" width="16.625" style="26" customWidth="1"/>
    <col min="15108" max="15108" width="12.875" style="26" customWidth="1"/>
    <col min="15109" max="15359" width="8.75" style="26"/>
    <col min="15360" max="15360" width="15.125" style="26" customWidth="1"/>
    <col min="15361" max="15361" width="16.375" style="26" customWidth="1"/>
    <col min="15362" max="15363" width="16.625" style="26" customWidth="1"/>
    <col min="15364" max="15364" width="12.875" style="26" customWidth="1"/>
    <col min="15365" max="15615" width="8.75" style="26"/>
    <col min="15616" max="15616" width="15.125" style="26" customWidth="1"/>
    <col min="15617" max="15617" width="16.375" style="26" customWidth="1"/>
    <col min="15618" max="15619" width="16.625" style="26" customWidth="1"/>
    <col min="15620" max="15620" width="12.875" style="26" customWidth="1"/>
    <col min="15621" max="15871" width="8.75" style="26"/>
    <col min="15872" max="15872" width="15.125" style="26" customWidth="1"/>
    <col min="15873" max="15873" width="16.375" style="26" customWidth="1"/>
    <col min="15874" max="15875" width="16.625" style="26" customWidth="1"/>
    <col min="15876" max="15876" width="12.875" style="26" customWidth="1"/>
    <col min="15877" max="16127" width="8.75" style="26"/>
    <col min="16128" max="16128" width="15.125" style="26" customWidth="1"/>
    <col min="16129" max="16129" width="16.375" style="26" customWidth="1"/>
    <col min="16130" max="16131" width="16.625" style="26" customWidth="1"/>
    <col min="16132" max="16132" width="12.875" style="26" customWidth="1"/>
    <col min="16133" max="16384" width="8.75" style="26"/>
  </cols>
  <sheetData>
    <row r="1" spans="1:5" ht="18" customHeight="1">
      <c r="A1" s="1" t="s">
        <v>1298</v>
      </c>
      <c r="B1" s="118"/>
      <c r="C1" s="118"/>
      <c r="D1" s="118"/>
      <c r="E1" s="119"/>
    </row>
    <row r="2" spans="1:5" ht="60.95" customHeight="1">
      <c r="A2" s="370" t="s">
        <v>1299</v>
      </c>
      <c r="B2" s="371"/>
      <c r="C2" s="371"/>
      <c r="D2" s="371"/>
      <c r="E2" s="120"/>
    </row>
    <row r="3" spans="1:5" ht="23.65" customHeight="1">
      <c r="A3" s="121"/>
      <c r="B3" s="122"/>
      <c r="C3" s="122"/>
      <c r="D3" s="122" t="s">
        <v>2</v>
      </c>
      <c r="E3" s="123"/>
    </row>
    <row r="4" spans="1:5" ht="19.149999999999999" customHeight="1">
      <c r="A4" s="373" t="s">
        <v>1300</v>
      </c>
      <c r="B4" s="374" t="s">
        <v>1181</v>
      </c>
      <c r="C4" s="372" t="s">
        <v>1301</v>
      </c>
      <c r="D4" s="372"/>
      <c r="E4" s="123"/>
    </row>
    <row r="5" spans="1:5" ht="55.15" customHeight="1">
      <c r="A5" s="373"/>
      <c r="B5" s="374"/>
      <c r="C5" s="125" t="s">
        <v>1302</v>
      </c>
      <c r="D5" s="126" t="s">
        <v>1303</v>
      </c>
      <c r="E5" s="127"/>
    </row>
    <row r="6" spans="1:5" ht="32.450000000000003" customHeight="1">
      <c r="A6" s="128" t="s">
        <v>1178</v>
      </c>
      <c r="B6" s="129">
        <v>0</v>
      </c>
      <c r="C6" s="129"/>
      <c r="D6" s="129"/>
      <c r="E6" s="130"/>
    </row>
    <row r="7" spans="1:5" ht="32.450000000000003" customHeight="1">
      <c r="A7" s="128"/>
      <c r="B7" s="129"/>
      <c r="C7" s="129"/>
      <c r="D7" s="129"/>
      <c r="E7" s="130"/>
    </row>
    <row r="8" spans="1:5" ht="9.75" customHeight="1">
      <c r="A8" s="128"/>
      <c r="B8" s="129"/>
      <c r="C8" s="129"/>
      <c r="D8" s="129"/>
      <c r="E8" s="130"/>
    </row>
    <row r="9" spans="1:5" ht="9.75" customHeight="1">
      <c r="A9" s="128"/>
      <c r="B9" s="129"/>
      <c r="C9" s="129"/>
      <c r="D9" s="129"/>
      <c r="E9" s="130"/>
    </row>
    <row r="10" spans="1:5" ht="9.75" customHeight="1">
      <c r="A10" s="128"/>
      <c r="B10" s="129"/>
      <c r="C10" s="129"/>
      <c r="D10" s="129"/>
      <c r="E10" s="130"/>
    </row>
    <row r="11" spans="1:5" ht="9.75" customHeight="1">
      <c r="A11" s="128"/>
      <c r="B11" s="129"/>
      <c r="C11" s="129"/>
      <c r="D11" s="129"/>
      <c r="E11" s="130"/>
    </row>
    <row r="12" spans="1:5" ht="9.75" customHeight="1">
      <c r="A12" s="128"/>
      <c r="B12" s="129"/>
      <c r="C12" s="129"/>
      <c r="D12" s="129"/>
      <c r="E12" s="130"/>
    </row>
    <row r="13" spans="1:5" ht="9.75" customHeight="1">
      <c r="A13" s="128"/>
      <c r="B13" s="129"/>
      <c r="C13" s="129"/>
      <c r="D13" s="129"/>
      <c r="E13" s="130"/>
    </row>
    <row r="14" spans="1:5" ht="9.75" customHeight="1">
      <c r="A14" s="128"/>
      <c r="B14" s="129"/>
      <c r="C14" s="129"/>
      <c r="D14" s="129"/>
      <c r="E14" s="130"/>
    </row>
    <row r="15" spans="1:5" ht="32.450000000000003" customHeight="1">
      <c r="A15" s="128"/>
      <c r="B15" s="129"/>
      <c r="C15" s="129"/>
      <c r="D15" s="129"/>
      <c r="E15" s="130"/>
    </row>
    <row r="16" spans="1:5" ht="32.450000000000003" customHeight="1">
      <c r="A16" s="128"/>
      <c r="B16" s="129"/>
      <c r="C16" s="129"/>
      <c r="D16" s="129"/>
      <c r="E16" s="130"/>
    </row>
    <row r="17" spans="1:6" ht="32.450000000000003" customHeight="1">
      <c r="A17" s="128"/>
      <c r="B17" s="129"/>
      <c r="C17" s="129"/>
      <c r="D17" s="129"/>
      <c r="E17" s="130"/>
    </row>
    <row r="18" spans="1:6" ht="32.450000000000003" customHeight="1">
      <c r="A18" s="128"/>
      <c r="B18" s="129"/>
      <c r="C18" s="129"/>
      <c r="D18" s="129"/>
      <c r="E18" s="130"/>
    </row>
    <row r="19" spans="1:6" ht="32.450000000000003" customHeight="1">
      <c r="A19" s="128"/>
      <c r="B19" s="129"/>
      <c r="C19" s="129"/>
      <c r="D19" s="129"/>
      <c r="E19" s="130"/>
    </row>
    <row r="20" spans="1:6" ht="32.450000000000003" customHeight="1">
      <c r="A20" s="128"/>
      <c r="B20" s="129"/>
      <c r="C20" s="129"/>
      <c r="D20" s="129"/>
      <c r="E20" s="130"/>
    </row>
    <row r="21" spans="1:6" ht="32.450000000000003" customHeight="1">
      <c r="A21" s="128"/>
      <c r="B21" s="129"/>
      <c r="C21" s="129"/>
      <c r="D21" s="129"/>
      <c r="E21" s="130"/>
    </row>
    <row r="22" spans="1:6" ht="32.450000000000003" customHeight="1">
      <c r="A22" s="131" t="s">
        <v>1181</v>
      </c>
      <c r="B22" s="132"/>
      <c r="C22" s="132"/>
      <c r="D22" s="132"/>
      <c r="E22" s="130"/>
      <c r="F22" s="133"/>
    </row>
    <row r="23" spans="1:6">
      <c r="A23" s="375" t="s">
        <v>1304</v>
      </c>
      <c r="B23" s="375"/>
      <c r="C23" s="375"/>
      <c r="D23" s="375"/>
      <c r="E23" s="134"/>
    </row>
    <row r="24" spans="1:6">
      <c r="A24" s="376"/>
      <c r="B24" s="376"/>
      <c r="C24" s="376"/>
      <c r="D24" s="376"/>
      <c r="E24" s="134"/>
    </row>
    <row r="25" spans="1:6">
      <c r="B25" s="135"/>
      <c r="C25" s="135"/>
      <c r="D25" s="135"/>
    </row>
    <row r="26" spans="1:6">
      <c r="B26" s="135"/>
      <c r="C26" s="135"/>
      <c r="D26" s="135"/>
    </row>
    <row r="27" spans="1:6">
      <c r="B27" s="135"/>
      <c r="C27" s="135"/>
      <c r="D27" s="135"/>
    </row>
    <row r="28" spans="1:6">
      <c r="B28" s="135"/>
      <c r="C28" s="135"/>
      <c r="D28" s="135"/>
    </row>
    <row r="29" spans="1:6">
      <c r="B29" s="135"/>
      <c r="C29" s="135"/>
      <c r="D29" s="135"/>
    </row>
    <row r="30" spans="1:6">
      <c r="B30" s="135"/>
      <c r="C30" s="135"/>
      <c r="D30" s="135"/>
    </row>
    <row r="31" spans="1:6">
      <c r="B31" s="135"/>
      <c r="C31" s="135"/>
      <c r="D31" s="135"/>
    </row>
    <row r="32" spans="1:6">
      <c r="B32" s="135"/>
      <c r="C32" s="135"/>
      <c r="D32" s="135"/>
    </row>
    <row r="33" spans="2:4">
      <c r="B33" s="135"/>
      <c r="C33" s="135"/>
      <c r="D33" s="135"/>
    </row>
    <row r="34" spans="2:4">
      <c r="B34" s="135"/>
      <c r="C34" s="135"/>
      <c r="D34" s="135"/>
    </row>
    <row r="35" spans="2:4">
      <c r="B35" s="135"/>
      <c r="C35" s="135"/>
      <c r="D35" s="135"/>
    </row>
    <row r="36" spans="2:4">
      <c r="B36" s="135"/>
      <c r="C36" s="135"/>
      <c r="D36" s="135"/>
    </row>
    <row r="37" spans="2:4">
      <c r="B37" s="135"/>
      <c r="C37" s="135"/>
      <c r="D37" s="135"/>
    </row>
    <row r="38" spans="2:4">
      <c r="B38" s="135"/>
      <c r="C38" s="135"/>
      <c r="D38" s="135"/>
    </row>
    <row r="39" spans="2:4">
      <c r="B39" s="135"/>
      <c r="C39" s="135"/>
      <c r="D39" s="135"/>
    </row>
    <row r="40" spans="2:4">
      <c r="B40" s="135"/>
      <c r="C40" s="135"/>
      <c r="D40" s="135"/>
    </row>
    <row r="41" spans="2:4">
      <c r="B41" s="135"/>
      <c r="C41" s="135"/>
      <c r="D41" s="135"/>
    </row>
    <row r="42" spans="2:4">
      <c r="B42" s="135"/>
      <c r="C42" s="135"/>
      <c r="D42" s="135"/>
    </row>
    <row r="43" spans="2:4">
      <c r="B43" s="135"/>
      <c r="C43" s="135"/>
      <c r="D43" s="135"/>
    </row>
    <row r="44" spans="2:4">
      <c r="B44" s="135"/>
      <c r="C44" s="135"/>
      <c r="D44" s="135"/>
    </row>
  </sheetData>
  <mergeCells count="5">
    <mergeCell ref="A2:D2"/>
    <mergeCell ref="C4:D4"/>
    <mergeCell ref="A4:A5"/>
    <mergeCell ref="B4:B5"/>
    <mergeCell ref="A23:D24"/>
  </mergeCells>
  <phoneticPr fontId="33" type="noConversion"/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G13" sqref="G13"/>
    </sheetView>
  </sheetViews>
  <sheetFormatPr defaultColWidth="9" defaultRowHeight="14.25"/>
  <cols>
    <col min="1" max="1" width="31.25" style="59" customWidth="1"/>
    <col min="2" max="2" width="14.625" style="59" customWidth="1"/>
    <col min="3" max="3" width="11.75" style="60" customWidth="1"/>
    <col min="4" max="4" width="11.375" style="60" customWidth="1"/>
    <col min="5" max="5" width="14.25" style="60" customWidth="1"/>
    <col min="6" max="6" width="6.75" style="59" hidden="1" customWidth="1"/>
    <col min="7" max="16384" width="9" style="59"/>
  </cols>
  <sheetData>
    <row r="1" spans="1:6" ht="17.25" customHeight="1">
      <c r="A1" s="61" t="s">
        <v>1305</v>
      </c>
      <c r="B1" s="97"/>
      <c r="C1" s="98"/>
      <c r="D1" s="98"/>
      <c r="E1" s="98"/>
      <c r="F1" s="99"/>
    </row>
    <row r="2" spans="1:6" ht="36" customHeight="1">
      <c r="A2" s="377" t="s">
        <v>1306</v>
      </c>
      <c r="B2" s="377"/>
      <c r="C2" s="377"/>
      <c r="D2" s="377"/>
      <c r="E2" s="377"/>
      <c r="F2" s="377"/>
    </row>
    <row r="3" spans="1:6" ht="22.5" customHeight="1">
      <c r="A3" s="100"/>
      <c r="B3" s="100"/>
      <c r="C3" s="101"/>
      <c r="D3" s="101"/>
      <c r="E3" s="102" t="s">
        <v>2</v>
      </c>
    </row>
    <row r="4" spans="1:6" s="58" customFormat="1" ht="30.75" customHeight="1">
      <c r="A4" s="381" t="s">
        <v>3</v>
      </c>
      <c r="B4" s="381" t="s">
        <v>1307</v>
      </c>
      <c r="C4" s="378" t="s">
        <v>6</v>
      </c>
      <c r="D4" s="379"/>
      <c r="E4" s="380"/>
      <c r="F4" s="383">
        <v>2022</v>
      </c>
    </row>
    <row r="5" spans="1:6" s="58" customFormat="1" ht="24" customHeight="1">
      <c r="A5" s="382"/>
      <c r="B5" s="382"/>
      <c r="C5" s="81" t="s">
        <v>8</v>
      </c>
      <c r="D5" s="81" t="s">
        <v>1308</v>
      </c>
      <c r="E5" s="81" t="s">
        <v>10</v>
      </c>
      <c r="F5" s="384"/>
    </row>
    <row r="6" spans="1:6" s="58" customFormat="1" ht="39.950000000000003" customHeight="1">
      <c r="A6" s="103" t="s">
        <v>1309</v>
      </c>
      <c r="B6" s="82">
        <v>10549</v>
      </c>
      <c r="C6" s="104">
        <v>12257</v>
      </c>
      <c r="D6" s="105">
        <f t="shared" ref="D6:D17" si="0">C6/B6*100</f>
        <v>116.191108161911</v>
      </c>
      <c r="E6" s="106">
        <f t="shared" ref="E6:E17" si="1">(C6-F6)/F6*100</f>
        <v>-18.051748345256399</v>
      </c>
      <c r="F6" s="85">
        <v>14957</v>
      </c>
    </row>
    <row r="7" spans="1:6" s="58" customFormat="1" ht="39.950000000000003" customHeight="1">
      <c r="A7" s="107" t="s">
        <v>1310</v>
      </c>
      <c r="B7" s="86">
        <v>1199</v>
      </c>
      <c r="C7" s="108">
        <v>1443</v>
      </c>
      <c r="D7" s="109">
        <f t="shared" si="0"/>
        <v>120.35029190992501</v>
      </c>
      <c r="E7" s="110">
        <f t="shared" si="1"/>
        <v>23.9690721649485</v>
      </c>
      <c r="F7" s="111">
        <v>1164</v>
      </c>
    </row>
    <row r="8" spans="1:6" s="58" customFormat="1" ht="39.950000000000003" customHeight="1">
      <c r="A8" s="107" t="s">
        <v>1311</v>
      </c>
      <c r="B8" s="86">
        <v>6658</v>
      </c>
      <c r="C8" s="108">
        <v>6166</v>
      </c>
      <c r="D8" s="109">
        <f t="shared" si="0"/>
        <v>92.610393511564993</v>
      </c>
      <c r="E8" s="110">
        <f t="shared" si="1"/>
        <v>7.1602363573166503</v>
      </c>
      <c r="F8" s="111">
        <v>5754</v>
      </c>
    </row>
    <row r="9" spans="1:6" s="58" customFormat="1" ht="39.950000000000003" customHeight="1">
      <c r="A9" s="107" t="s">
        <v>1312</v>
      </c>
      <c r="B9" s="86">
        <v>2692</v>
      </c>
      <c r="C9" s="108">
        <v>4648</v>
      </c>
      <c r="D9" s="109">
        <f t="shared" si="0"/>
        <v>172.659732540862</v>
      </c>
      <c r="E9" s="110">
        <f t="shared" si="1"/>
        <v>-42.181863415847701</v>
      </c>
      <c r="F9" s="111">
        <v>8039</v>
      </c>
    </row>
    <row r="10" spans="1:6" s="95" customFormat="1" ht="39.950000000000003" customHeight="1">
      <c r="A10" s="103" t="s">
        <v>1313</v>
      </c>
      <c r="B10" s="112">
        <v>44343</v>
      </c>
      <c r="C10" s="104">
        <v>41706</v>
      </c>
      <c r="D10" s="105">
        <f t="shared" si="0"/>
        <v>94.053176375076106</v>
      </c>
      <c r="E10" s="106">
        <f t="shared" si="1"/>
        <v>10.100316789862701</v>
      </c>
      <c r="F10" s="113">
        <v>37880</v>
      </c>
    </row>
    <row r="11" spans="1:6" s="95" customFormat="1" ht="39.950000000000003" customHeight="1">
      <c r="A11" s="107" t="s">
        <v>1310</v>
      </c>
      <c r="B11" s="114">
        <v>23124</v>
      </c>
      <c r="C11" s="108">
        <v>25280</v>
      </c>
      <c r="D11" s="109">
        <f t="shared" si="0"/>
        <v>109.323646427954</v>
      </c>
      <c r="E11" s="110">
        <f t="shared" si="1"/>
        <v>49.842925730543499</v>
      </c>
      <c r="F11" s="111">
        <v>16871</v>
      </c>
    </row>
    <row r="12" spans="1:6" s="95" customFormat="1" ht="39.950000000000003" customHeight="1">
      <c r="A12" s="107" t="s">
        <v>1311</v>
      </c>
      <c r="B12" s="114">
        <v>20000</v>
      </c>
      <c r="C12" s="108">
        <v>15000</v>
      </c>
      <c r="D12" s="109">
        <f t="shared" si="0"/>
        <v>75</v>
      </c>
      <c r="E12" s="110">
        <f t="shared" si="1"/>
        <v>-25</v>
      </c>
      <c r="F12" s="111">
        <v>20000</v>
      </c>
    </row>
    <row r="13" spans="1:6" s="95" customFormat="1" ht="39.950000000000003" customHeight="1">
      <c r="A13" s="69" t="s">
        <v>1312</v>
      </c>
      <c r="B13" s="114">
        <v>1219</v>
      </c>
      <c r="C13" s="86">
        <v>1426</v>
      </c>
      <c r="D13" s="109">
        <f t="shared" si="0"/>
        <v>116.981132075472</v>
      </c>
      <c r="E13" s="110">
        <f t="shared" si="1"/>
        <v>41.328047571853297</v>
      </c>
      <c r="F13" s="89">
        <v>1009</v>
      </c>
    </row>
    <row r="14" spans="1:6" s="96" customFormat="1" ht="39.950000000000003" customHeight="1">
      <c r="A14" s="115" t="s">
        <v>1314</v>
      </c>
      <c r="B14" s="67">
        <v>54892</v>
      </c>
      <c r="C14" s="82">
        <v>53962</v>
      </c>
      <c r="D14" s="105">
        <f t="shared" si="0"/>
        <v>98.305764045762601</v>
      </c>
      <c r="E14" s="106">
        <f t="shared" si="1"/>
        <v>2.1291897723186399</v>
      </c>
      <c r="F14" s="85">
        <v>52837</v>
      </c>
    </row>
    <row r="15" spans="1:6" s="58" customFormat="1" ht="39.950000000000003" customHeight="1">
      <c r="A15" s="69" t="s">
        <v>1310</v>
      </c>
      <c r="B15" s="70">
        <v>24322</v>
      </c>
      <c r="C15" s="86">
        <v>26723</v>
      </c>
      <c r="D15" s="109">
        <f t="shared" si="0"/>
        <v>109.871721075569</v>
      </c>
      <c r="E15" s="110">
        <f t="shared" si="1"/>
        <v>48.172996950374298</v>
      </c>
      <c r="F15" s="89">
        <v>18035</v>
      </c>
    </row>
    <row r="16" spans="1:6" s="58" customFormat="1" ht="39.950000000000003" customHeight="1">
      <c r="A16" s="69" t="s">
        <v>1311</v>
      </c>
      <c r="B16" s="70">
        <v>26658</v>
      </c>
      <c r="C16" s="86">
        <v>21166</v>
      </c>
      <c r="D16" s="109">
        <f t="shared" si="0"/>
        <v>79.398304448945893</v>
      </c>
      <c r="E16" s="110">
        <f t="shared" si="1"/>
        <v>-17.814708394812499</v>
      </c>
      <c r="F16" s="89">
        <v>25754</v>
      </c>
    </row>
    <row r="17" spans="1:6" s="58" customFormat="1" ht="39.950000000000003" customHeight="1">
      <c r="A17" s="69" t="s">
        <v>1312</v>
      </c>
      <c r="B17" s="70">
        <v>3912</v>
      </c>
      <c r="C17" s="86">
        <v>6073</v>
      </c>
      <c r="D17" s="109">
        <f t="shared" si="0"/>
        <v>155.24028629856801</v>
      </c>
      <c r="E17" s="110">
        <f t="shared" si="1"/>
        <v>-32.880194518125599</v>
      </c>
      <c r="F17" s="89">
        <v>9048</v>
      </c>
    </row>
  </sheetData>
  <mergeCells count="5">
    <mergeCell ref="A2:F2"/>
    <mergeCell ref="C4:E4"/>
    <mergeCell ref="A4:A5"/>
    <mergeCell ref="B4:B5"/>
    <mergeCell ref="F4:F5"/>
  </mergeCells>
  <phoneticPr fontId="33" type="noConversion"/>
  <pageMargins left="0.62986111111111098" right="0.47222222222222199" top="0.75138888888888899" bottom="0.75138888888888899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0"/>
  <sheetViews>
    <sheetView topLeftCell="A24" workbookViewId="0">
      <selection activeCell="D6" sqref="D6:E37"/>
    </sheetView>
  </sheetViews>
  <sheetFormatPr defaultColWidth="9" defaultRowHeight="13.5"/>
  <cols>
    <col min="1" max="1" width="28.75" style="205" customWidth="1"/>
    <col min="2" max="2" width="16.25" style="205" customWidth="1"/>
    <col min="3" max="4" width="13.875" style="296" customWidth="1"/>
    <col min="5" max="5" width="15.625" style="296" customWidth="1"/>
    <col min="6" max="6" width="9" style="205" hidden="1" customWidth="1"/>
    <col min="7" max="16384" width="9" style="205"/>
  </cols>
  <sheetData>
    <row r="1" spans="1:6" ht="16.5" customHeight="1">
      <c r="A1" s="1" t="s">
        <v>44</v>
      </c>
      <c r="B1" s="206"/>
      <c r="C1" s="297"/>
      <c r="D1" s="297"/>
      <c r="E1" s="297"/>
      <c r="F1" s="206"/>
    </row>
    <row r="2" spans="1:6" ht="27">
      <c r="A2" s="340" t="s">
        <v>45</v>
      </c>
      <c r="B2" s="340"/>
      <c r="C2" s="340"/>
      <c r="D2" s="340"/>
      <c r="E2" s="340"/>
      <c r="F2" s="340"/>
    </row>
    <row r="3" spans="1:6" ht="27">
      <c r="A3" s="208"/>
      <c r="B3" s="206"/>
      <c r="C3" s="297"/>
      <c r="D3" s="297"/>
      <c r="E3" s="298" t="s">
        <v>2</v>
      </c>
      <c r="F3" s="298"/>
    </row>
    <row r="4" spans="1:6" ht="29.25" customHeight="1">
      <c r="A4" s="344" t="s">
        <v>3</v>
      </c>
      <c r="B4" s="344" t="s">
        <v>46</v>
      </c>
      <c r="C4" s="347" t="s">
        <v>47</v>
      </c>
      <c r="D4" s="348"/>
      <c r="E4" s="349"/>
      <c r="F4" s="350" t="s">
        <v>48</v>
      </c>
    </row>
    <row r="5" spans="1:6" ht="25.5" customHeight="1">
      <c r="A5" s="344"/>
      <c r="B5" s="344"/>
      <c r="C5" s="299" t="s">
        <v>8</v>
      </c>
      <c r="D5" s="299" t="s">
        <v>49</v>
      </c>
      <c r="E5" s="299" t="s">
        <v>50</v>
      </c>
      <c r="F5" s="350"/>
    </row>
    <row r="6" spans="1:6" ht="18.95" customHeight="1">
      <c r="A6" s="300" t="s">
        <v>51</v>
      </c>
      <c r="B6" s="9">
        <v>69517</v>
      </c>
      <c r="C6" s="9">
        <v>79360</v>
      </c>
      <c r="D6" s="216">
        <f t="shared" ref="D6:D18" si="0">C6/B6*100</f>
        <v>114.159126544586</v>
      </c>
      <c r="E6" s="216">
        <f t="shared" ref="E6:E23" si="1">(C6-F6)/F6*100</f>
        <v>15.7289934960772</v>
      </c>
      <c r="F6" s="301">
        <v>68574</v>
      </c>
    </row>
    <row r="7" spans="1:6" ht="18.95" customHeight="1">
      <c r="A7" s="300" t="s">
        <v>52</v>
      </c>
      <c r="B7" s="9">
        <v>160</v>
      </c>
      <c r="C7" s="9">
        <v>823</v>
      </c>
      <c r="D7" s="216">
        <f t="shared" si="0"/>
        <v>514.375</v>
      </c>
      <c r="E7" s="216">
        <f t="shared" si="1"/>
        <v>824.71910112359501</v>
      </c>
      <c r="F7" s="301">
        <v>89</v>
      </c>
    </row>
    <row r="8" spans="1:6" ht="18.95" customHeight="1">
      <c r="A8" s="300" t="s">
        <v>53</v>
      </c>
      <c r="B8" s="9">
        <v>14709</v>
      </c>
      <c r="C8" s="9">
        <v>16233</v>
      </c>
      <c r="D8" s="216">
        <f t="shared" si="0"/>
        <v>110.36100346726499</v>
      </c>
      <c r="E8" s="216">
        <f t="shared" si="1"/>
        <v>85.732265446224304</v>
      </c>
      <c r="F8" s="301">
        <v>8740</v>
      </c>
    </row>
    <row r="9" spans="1:6" ht="18.95" customHeight="1">
      <c r="A9" s="300" t="s">
        <v>54</v>
      </c>
      <c r="B9" s="9">
        <v>111295.56</v>
      </c>
      <c r="C9" s="276">
        <v>121040</v>
      </c>
      <c r="D9" s="216">
        <f t="shared" si="0"/>
        <v>108.755461583553</v>
      </c>
      <c r="E9" s="216">
        <f t="shared" si="1"/>
        <v>0.37815962316725299</v>
      </c>
      <c r="F9" s="301">
        <v>120584</v>
      </c>
    </row>
    <row r="10" spans="1:6" ht="18.95" customHeight="1">
      <c r="A10" s="300" t="s">
        <v>55</v>
      </c>
      <c r="B10" s="9">
        <v>2467.6999999999998</v>
      </c>
      <c r="C10" s="9">
        <v>2015</v>
      </c>
      <c r="D10" s="216">
        <f t="shared" si="0"/>
        <v>81.654982372249506</v>
      </c>
      <c r="E10" s="216">
        <f t="shared" si="1"/>
        <v>31.1848958333333</v>
      </c>
      <c r="F10" s="301">
        <v>1536</v>
      </c>
    </row>
    <row r="11" spans="1:6" ht="18.95" customHeight="1">
      <c r="A11" s="300" t="s">
        <v>56</v>
      </c>
      <c r="B11" s="9">
        <v>1840.45</v>
      </c>
      <c r="C11" s="9">
        <v>2372</v>
      </c>
      <c r="D11" s="216">
        <f t="shared" si="0"/>
        <v>128.881523540438</v>
      </c>
      <c r="E11" s="216">
        <f t="shared" si="1"/>
        <v>16.103768967205099</v>
      </c>
      <c r="F11" s="301">
        <v>2043</v>
      </c>
    </row>
    <row r="12" spans="1:6" ht="18.95" customHeight="1">
      <c r="A12" s="300" t="s">
        <v>57</v>
      </c>
      <c r="B12" s="9">
        <v>108809.29</v>
      </c>
      <c r="C12" s="9">
        <v>127949</v>
      </c>
      <c r="D12" s="216">
        <f t="shared" si="0"/>
        <v>117.590143268098</v>
      </c>
      <c r="E12" s="216">
        <f t="shared" si="1"/>
        <v>34.6038124894799</v>
      </c>
      <c r="F12" s="301">
        <v>95056</v>
      </c>
    </row>
    <row r="13" spans="1:6" ht="18.95" customHeight="1">
      <c r="A13" s="300" t="s">
        <v>58</v>
      </c>
      <c r="B13" s="9">
        <v>47995.59</v>
      </c>
      <c r="C13" s="9">
        <v>62333</v>
      </c>
      <c r="D13" s="216">
        <f t="shared" si="0"/>
        <v>129.872348688702</v>
      </c>
      <c r="E13" s="216">
        <f t="shared" si="1"/>
        <v>-1.1795107566942</v>
      </c>
      <c r="F13" s="301">
        <v>63077</v>
      </c>
    </row>
    <row r="14" spans="1:6" ht="18.95" customHeight="1">
      <c r="A14" s="300" t="s">
        <v>59</v>
      </c>
      <c r="B14" s="9">
        <v>7935.35</v>
      </c>
      <c r="C14" s="9">
        <v>2896</v>
      </c>
      <c r="D14" s="216">
        <f t="shared" si="0"/>
        <v>36.494924609500501</v>
      </c>
      <c r="E14" s="216">
        <f t="shared" si="1"/>
        <v>-67.195287720888103</v>
      </c>
      <c r="F14" s="301">
        <v>8828</v>
      </c>
    </row>
    <row r="15" spans="1:6" ht="18.95" customHeight="1">
      <c r="A15" s="300" t="s">
        <v>60</v>
      </c>
      <c r="B15" s="9">
        <v>28115</v>
      </c>
      <c r="C15" s="9">
        <v>36705</v>
      </c>
      <c r="D15" s="216">
        <f t="shared" si="0"/>
        <v>130.553085541526</v>
      </c>
      <c r="E15" s="216">
        <f t="shared" si="1"/>
        <v>37.112439297721302</v>
      </c>
      <c r="F15" s="301">
        <v>26770</v>
      </c>
    </row>
    <row r="16" spans="1:6" ht="18.95" customHeight="1">
      <c r="A16" s="300" t="s">
        <v>61</v>
      </c>
      <c r="B16" s="9">
        <v>7350.48</v>
      </c>
      <c r="C16" s="9">
        <v>13383</v>
      </c>
      <c r="D16" s="216">
        <f t="shared" si="0"/>
        <v>182.06974238417101</v>
      </c>
      <c r="E16" s="216">
        <f t="shared" si="1"/>
        <v>5.98130841121495E-2</v>
      </c>
      <c r="F16" s="301">
        <v>13375</v>
      </c>
    </row>
    <row r="17" spans="1:6" ht="18.95" customHeight="1">
      <c r="A17" s="300" t="s">
        <v>62</v>
      </c>
      <c r="B17" s="9">
        <v>151.74</v>
      </c>
      <c r="C17" s="9">
        <v>62</v>
      </c>
      <c r="D17" s="216">
        <f t="shared" si="0"/>
        <v>40.8593647027811</v>
      </c>
      <c r="E17" s="216">
        <f t="shared" si="1"/>
        <v>3.3333333333333299</v>
      </c>
      <c r="F17" s="301">
        <v>60</v>
      </c>
    </row>
    <row r="18" spans="1:6" ht="18.95" customHeight="1">
      <c r="A18" s="300" t="s">
        <v>63</v>
      </c>
      <c r="B18" s="9">
        <v>5815.14</v>
      </c>
      <c r="C18" s="9">
        <v>6015</v>
      </c>
      <c r="D18" s="216">
        <f t="shared" si="0"/>
        <v>103.436890599366</v>
      </c>
      <c r="E18" s="216">
        <f t="shared" si="1"/>
        <v>7.44908896034298</v>
      </c>
      <c r="F18" s="301">
        <v>5598</v>
      </c>
    </row>
    <row r="19" spans="1:6" ht="18.95" customHeight="1">
      <c r="A19" s="300" t="s">
        <v>64</v>
      </c>
      <c r="B19" s="9"/>
      <c r="C19" s="9">
        <v>1335</v>
      </c>
      <c r="D19" s="216"/>
      <c r="E19" s="216">
        <f t="shared" si="1"/>
        <v>-23.9316239316239</v>
      </c>
      <c r="F19" s="301">
        <v>1755</v>
      </c>
    </row>
    <row r="20" spans="1:6" ht="18.95" customHeight="1">
      <c r="A20" s="300" t="s">
        <v>65</v>
      </c>
      <c r="B20" s="9">
        <v>236.04</v>
      </c>
      <c r="C20" s="9">
        <v>217</v>
      </c>
      <c r="D20" s="216">
        <f t="shared" ref="D20:D23" si="2">C20/B20*100</f>
        <v>91.933570581257399</v>
      </c>
      <c r="E20" s="216">
        <f t="shared" si="1"/>
        <v>-38.873239436619698</v>
      </c>
      <c r="F20" s="301">
        <v>355</v>
      </c>
    </row>
    <row r="21" spans="1:6" ht="18.95" customHeight="1">
      <c r="A21" s="300" t="s">
        <v>66</v>
      </c>
      <c r="B21" s="9"/>
      <c r="C21" s="9">
        <v>737</v>
      </c>
      <c r="D21" s="216"/>
      <c r="E21" s="216">
        <f t="shared" si="1"/>
        <v>0</v>
      </c>
      <c r="F21" s="301">
        <v>737</v>
      </c>
    </row>
    <row r="22" spans="1:6" ht="18.95" customHeight="1">
      <c r="A22" s="300" t="s">
        <v>67</v>
      </c>
      <c r="B22" s="9">
        <v>1857.69</v>
      </c>
      <c r="C22" s="9">
        <v>2032</v>
      </c>
      <c r="D22" s="216">
        <f t="shared" si="2"/>
        <v>109.383158654027</v>
      </c>
      <c r="E22" s="216">
        <f t="shared" si="1"/>
        <v>3.5150280183392799</v>
      </c>
      <c r="F22" s="301">
        <v>1963</v>
      </c>
    </row>
    <row r="23" spans="1:6" ht="18.95" customHeight="1">
      <c r="A23" s="300" t="s">
        <v>68</v>
      </c>
      <c r="B23" s="9">
        <v>13770.96</v>
      </c>
      <c r="C23" s="276">
        <v>16380</v>
      </c>
      <c r="D23" s="216">
        <f t="shared" si="2"/>
        <v>118.945955837502</v>
      </c>
      <c r="E23" s="216">
        <f t="shared" si="1"/>
        <v>-2.7720068854989002</v>
      </c>
      <c r="F23" s="301">
        <v>16847</v>
      </c>
    </row>
    <row r="24" spans="1:6" ht="18.95" customHeight="1">
      <c r="A24" s="300" t="s">
        <v>69</v>
      </c>
      <c r="B24" s="9"/>
      <c r="C24" s="9">
        <v>100</v>
      </c>
      <c r="D24" s="216"/>
      <c r="E24" s="216"/>
      <c r="F24" s="301"/>
    </row>
    <row r="25" spans="1:6" ht="18.95" customHeight="1">
      <c r="A25" s="300" t="s">
        <v>70</v>
      </c>
      <c r="B25" s="9">
        <v>1961.17</v>
      </c>
      <c r="C25" s="9">
        <v>1877</v>
      </c>
      <c r="D25" s="216">
        <f t="shared" ref="D25:D31" si="3">C25/B25*100</f>
        <v>95.708174202134401</v>
      </c>
      <c r="E25" s="216">
        <f t="shared" ref="E25:E31" si="4">(C25-F25)/F25*100</f>
        <v>168.142857142857</v>
      </c>
      <c r="F25" s="301">
        <v>700</v>
      </c>
    </row>
    <row r="26" spans="1:6" ht="18.95" customHeight="1">
      <c r="A26" s="300" t="s">
        <v>71</v>
      </c>
      <c r="B26" s="9">
        <v>10000</v>
      </c>
      <c r="C26" s="339" t="s">
        <v>72</v>
      </c>
      <c r="D26" s="216"/>
      <c r="E26" s="216"/>
      <c r="F26" s="301"/>
    </row>
    <row r="27" spans="1:6" ht="18.95" customHeight="1">
      <c r="A27" s="300" t="s">
        <v>73</v>
      </c>
      <c r="B27" s="9">
        <v>1829</v>
      </c>
      <c r="C27" s="9">
        <v>1829</v>
      </c>
      <c r="D27" s="216">
        <f t="shared" si="3"/>
        <v>100</v>
      </c>
      <c r="E27" s="216">
        <f t="shared" si="4"/>
        <v>-4.0398740818467997</v>
      </c>
      <c r="F27" s="301">
        <v>1906</v>
      </c>
    </row>
    <row r="28" spans="1:6" ht="14.25">
      <c r="A28" s="302" t="s">
        <v>74</v>
      </c>
      <c r="B28" s="9">
        <v>25001.48</v>
      </c>
      <c r="C28" s="339" t="s">
        <v>72</v>
      </c>
      <c r="D28" s="216">
        <f t="shared" si="3"/>
        <v>0</v>
      </c>
      <c r="E28" s="216"/>
      <c r="F28" s="301">
        <v>0</v>
      </c>
    </row>
    <row r="29" spans="1:6" ht="18.95" customHeight="1">
      <c r="A29" s="303" t="s">
        <v>75</v>
      </c>
      <c r="B29" s="224">
        <f>SUM(B6:B28)</f>
        <v>460818.64</v>
      </c>
      <c r="C29" s="224">
        <f>SUM(C6:C28)</f>
        <v>495693</v>
      </c>
      <c r="D29" s="225">
        <f t="shared" si="3"/>
        <v>107.567914353465</v>
      </c>
      <c r="E29" s="225">
        <f t="shared" si="4"/>
        <v>13.0189036304729</v>
      </c>
      <c r="F29" s="234">
        <v>438593</v>
      </c>
    </row>
    <row r="30" spans="1:6" ht="18.95" customHeight="1">
      <c r="A30" s="227" t="s">
        <v>76</v>
      </c>
      <c r="B30" s="224">
        <f>SUM(B31:B35)</f>
        <v>191625</v>
      </c>
      <c r="C30" s="224">
        <f>SUM(C31:C35)</f>
        <v>277399</v>
      </c>
      <c r="D30" s="225">
        <f t="shared" si="3"/>
        <v>144.76138290932801</v>
      </c>
      <c r="E30" s="225">
        <f t="shared" si="4"/>
        <v>5.1112121556591301</v>
      </c>
      <c r="F30" s="234">
        <v>263910</v>
      </c>
    </row>
    <row r="31" spans="1:6" ht="18.95" customHeight="1">
      <c r="A31" s="228" t="s">
        <v>77</v>
      </c>
      <c r="B31" s="9">
        <v>176714</v>
      </c>
      <c r="C31" s="9">
        <v>262537</v>
      </c>
      <c r="D31" s="216">
        <f t="shared" si="3"/>
        <v>148.56604456919101</v>
      </c>
      <c r="E31" s="216">
        <f t="shared" si="4"/>
        <v>2.3492169926435902</v>
      </c>
      <c r="F31" s="301">
        <v>256511</v>
      </c>
    </row>
    <row r="32" spans="1:6" ht="18.95" customHeight="1">
      <c r="A32" s="228" t="s">
        <v>78</v>
      </c>
      <c r="B32" s="9"/>
      <c r="C32" s="9"/>
      <c r="D32" s="216"/>
      <c r="E32" s="216"/>
      <c r="F32" s="301">
        <v>306</v>
      </c>
    </row>
    <row r="33" spans="1:6" ht="18.95" customHeight="1">
      <c r="A33" s="228" t="s">
        <v>79</v>
      </c>
      <c r="B33" s="9"/>
      <c r="C33" s="9"/>
      <c r="D33" s="216"/>
      <c r="E33" s="216"/>
      <c r="F33" s="301"/>
    </row>
    <row r="34" spans="1:6" ht="18.95" customHeight="1">
      <c r="A34" s="228" t="s">
        <v>80</v>
      </c>
      <c r="B34" s="228"/>
      <c r="C34" s="9">
        <v>2862</v>
      </c>
      <c r="D34" s="216"/>
      <c r="E34" s="216"/>
      <c r="F34" s="301"/>
    </row>
    <row r="35" spans="1:6" ht="18.95" customHeight="1">
      <c r="A35" s="228" t="s">
        <v>81</v>
      </c>
      <c r="B35" s="9">
        <v>14911</v>
      </c>
      <c r="C35" s="9">
        <v>12000</v>
      </c>
      <c r="D35" s="216">
        <f>C35/B35*100</f>
        <v>80.477499832338495</v>
      </c>
      <c r="E35" s="216">
        <f>(C35-F35)/F35*100</f>
        <v>69.180882560270703</v>
      </c>
      <c r="F35" s="301">
        <v>7093</v>
      </c>
    </row>
    <row r="36" spans="1:6" ht="18.95" customHeight="1">
      <c r="A36" s="229" t="s">
        <v>82</v>
      </c>
      <c r="B36" s="213"/>
      <c r="C36" s="10">
        <v>16538.387402</v>
      </c>
      <c r="D36" s="216"/>
      <c r="E36" s="225"/>
      <c r="F36" s="304">
        <v>36184</v>
      </c>
    </row>
    <row r="37" spans="1:6" ht="18.95" customHeight="1">
      <c r="A37" s="230" t="s">
        <v>83</v>
      </c>
      <c r="B37" s="224">
        <f>SUM(B29:B30)+B36</f>
        <v>652443.64</v>
      </c>
      <c r="C37" s="224">
        <f>SUM(C29:C30)+C36</f>
        <v>789630.38740200002</v>
      </c>
      <c r="D37" s="225">
        <f>C37/B37*100</f>
        <v>121.02660505695199</v>
      </c>
      <c r="E37" s="225">
        <f>(C37-F37)/F37*100</f>
        <v>6.8964781297085302</v>
      </c>
      <c r="F37" s="234">
        <v>738687</v>
      </c>
    </row>
    <row r="38" spans="1:6">
      <c r="A38" s="305"/>
      <c r="B38" s="296"/>
      <c r="C38" s="282"/>
      <c r="D38" s="282"/>
      <c r="E38" s="282"/>
    </row>
    <row r="39" spans="1:6">
      <c r="A39" s="305"/>
      <c r="B39" s="296"/>
      <c r="C39" s="282"/>
      <c r="D39" s="282"/>
      <c r="E39" s="282"/>
    </row>
    <row r="40" spans="1:6">
      <c r="A40" s="305"/>
      <c r="B40" s="296"/>
      <c r="C40" s="282"/>
      <c r="D40" s="282"/>
      <c r="E40" s="282"/>
    </row>
    <row r="41" spans="1:6">
      <c r="A41" s="305"/>
      <c r="B41" s="296"/>
      <c r="C41" s="282"/>
      <c r="D41" s="282"/>
      <c r="E41" s="282"/>
    </row>
    <row r="42" spans="1:6">
      <c r="A42" s="305"/>
      <c r="B42" s="296"/>
      <c r="C42" s="282"/>
      <c r="D42" s="282"/>
      <c r="E42" s="282"/>
    </row>
    <row r="43" spans="1:6">
      <c r="A43" s="305"/>
      <c r="B43" s="296"/>
      <c r="C43" s="282"/>
      <c r="D43" s="282"/>
      <c r="E43" s="282"/>
    </row>
    <row r="44" spans="1:6">
      <c r="A44" s="305"/>
      <c r="B44" s="296"/>
      <c r="C44" s="282"/>
      <c r="D44" s="282"/>
      <c r="E44" s="282"/>
    </row>
    <row r="45" spans="1:6">
      <c r="A45" s="305"/>
      <c r="B45" s="296"/>
      <c r="C45" s="282"/>
      <c r="D45" s="282"/>
      <c r="E45" s="282"/>
    </row>
    <row r="46" spans="1:6">
      <c r="A46" s="305"/>
      <c r="B46" s="296"/>
      <c r="C46" s="282"/>
      <c r="D46" s="282"/>
      <c r="E46" s="282"/>
    </row>
    <row r="47" spans="1:6">
      <c r="A47" s="305"/>
      <c r="B47" s="296"/>
      <c r="C47" s="282"/>
      <c r="D47" s="282"/>
      <c r="E47" s="282"/>
    </row>
    <row r="48" spans="1:6">
      <c r="A48" s="305"/>
      <c r="B48" s="296"/>
      <c r="C48" s="282"/>
      <c r="D48" s="282"/>
      <c r="E48" s="282"/>
    </row>
    <row r="49" spans="1:5">
      <c r="A49" s="305"/>
      <c r="B49" s="296"/>
      <c r="C49" s="282"/>
      <c r="D49" s="282"/>
      <c r="E49" s="282"/>
    </row>
    <row r="50" spans="1:5">
      <c r="A50" s="305"/>
      <c r="B50" s="296"/>
      <c r="C50" s="282"/>
      <c r="D50" s="282"/>
      <c r="E50" s="282"/>
    </row>
    <row r="51" spans="1:5">
      <c r="A51" s="305"/>
      <c r="B51" s="296"/>
      <c r="C51" s="282"/>
      <c r="D51" s="282"/>
      <c r="E51" s="282"/>
    </row>
    <row r="52" spans="1:5">
      <c r="A52" s="305"/>
      <c r="B52" s="296"/>
      <c r="C52" s="282"/>
      <c r="D52" s="282"/>
      <c r="E52" s="282"/>
    </row>
    <row r="53" spans="1:5">
      <c r="A53" s="305"/>
      <c r="B53" s="296"/>
      <c r="C53" s="282"/>
      <c r="D53" s="282"/>
      <c r="E53" s="282"/>
    </row>
    <row r="54" spans="1:5">
      <c r="A54" s="305"/>
      <c r="B54" s="296"/>
      <c r="C54" s="282"/>
      <c r="D54" s="282"/>
      <c r="E54" s="282"/>
    </row>
    <row r="55" spans="1:5">
      <c r="A55" s="305"/>
      <c r="B55" s="296"/>
      <c r="C55" s="282"/>
      <c r="D55" s="282"/>
      <c r="E55" s="282"/>
    </row>
    <row r="56" spans="1:5">
      <c r="A56" s="305"/>
      <c r="B56" s="296"/>
      <c r="C56" s="282"/>
      <c r="D56" s="282"/>
      <c r="E56" s="282"/>
    </row>
    <row r="57" spans="1:5">
      <c r="A57" s="305"/>
      <c r="B57" s="296"/>
      <c r="C57" s="282"/>
      <c r="D57" s="282"/>
      <c r="E57" s="282"/>
    </row>
    <row r="58" spans="1:5">
      <c r="A58" s="305"/>
      <c r="B58" s="296"/>
      <c r="C58" s="282"/>
      <c r="D58" s="282"/>
      <c r="E58" s="282"/>
    </row>
    <row r="59" spans="1:5">
      <c r="A59" s="305"/>
      <c r="B59" s="296"/>
      <c r="C59" s="282"/>
      <c r="D59" s="282"/>
      <c r="E59" s="282"/>
    </row>
    <row r="60" spans="1:5">
      <c r="A60" s="305"/>
      <c r="B60" s="296"/>
      <c r="C60" s="282"/>
      <c r="D60" s="282"/>
      <c r="E60" s="282"/>
    </row>
    <row r="61" spans="1:5">
      <c r="A61" s="305"/>
      <c r="B61" s="296"/>
      <c r="C61" s="282"/>
      <c r="D61" s="282"/>
      <c r="E61" s="282"/>
    </row>
    <row r="62" spans="1:5">
      <c r="A62" s="305"/>
      <c r="B62" s="296"/>
      <c r="C62" s="282"/>
      <c r="D62" s="282"/>
      <c r="E62" s="282"/>
    </row>
    <row r="63" spans="1:5">
      <c r="A63" s="305"/>
      <c r="B63" s="296"/>
      <c r="C63" s="282"/>
      <c r="D63" s="282"/>
      <c r="E63" s="282"/>
    </row>
    <row r="64" spans="1:5">
      <c r="A64" s="305"/>
      <c r="B64" s="296"/>
      <c r="C64" s="282"/>
      <c r="D64" s="282"/>
      <c r="E64" s="282"/>
    </row>
    <row r="65" spans="1:5">
      <c r="A65" s="305"/>
      <c r="B65" s="296"/>
      <c r="C65" s="282"/>
      <c r="D65" s="282"/>
      <c r="E65" s="282"/>
    </row>
    <row r="66" spans="1:5">
      <c r="A66" s="305"/>
      <c r="B66" s="296"/>
      <c r="C66" s="282"/>
      <c r="D66" s="282"/>
      <c r="E66" s="282"/>
    </row>
    <row r="67" spans="1:5">
      <c r="A67" s="305"/>
      <c r="B67" s="296"/>
      <c r="C67" s="282"/>
      <c r="D67" s="282"/>
      <c r="E67" s="282"/>
    </row>
    <row r="68" spans="1:5">
      <c r="A68" s="305"/>
      <c r="B68" s="296"/>
      <c r="C68" s="282"/>
      <c r="D68" s="282"/>
      <c r="E68" s="282"/>
    </row>
    <row r="69" spans="1:5">
      <c r="A69" s="305"/>
      <c r="B69" s="296"/>
      <c r="C69" s="282"/>
      <c r="D69" s="282"/>
      <c r="E69" s="282"/>
    </row>
    <row r="70" spans="1:5">
      <c r="A70" s="305"/>
      <c r="B70" s="296"/>
      <c r="C70" s="282"/>
      <c r="D70" s="282"/>
      <c r="E70" s="282"/>
    </row>
    <row r="71" spans="1:5">
      <c r="A71" s="305"/>
      <c r="B71" s="296"/>
      <c r="C71" s="282"/>
      <c r="D71" s="282"/>
      <c r="E71" s="282"/>
    </row>
    <row r="72" spans="1:5">
      <c r="A72" s="305"/>
      <c r="B72" s="296"/>
      <c r="C72" s="282"/>
      <c r="D72" s="282"/>
      <c r="E72" s="282"/>
    </row>
    <row r="73" spans="1:5">
      <c r="A73" s="305"/>
      <c r="B73" s="296"/>
      <c r="C73" s="282"/>
      <c r="D73" s="282"/>
      <c r="E73" s="282"/>
    </row>
    <row r="74" spans="1:5">
      <c r="A74" s="305"/>
      <c r="B74" s="296"/>
      <c r="C74" s="282"/>
      <c r="D74" s="282"/>
      <c r="E74" s="282"/>
    </row>
    <row r="75" spans="1:5">
      <c r="A75" s="305"/>
      <c r="B75" s="296"/>
      <c r="C75" s="282"/>
      <c r="D75" s="282"/>
      <c r="E75" s="282"/>
    </row>
    <row r="76" spans="1:5">
      <c r="A76" s="305"/>
      <c r="B76" s="296"/>
      <c r="C76" s="282"/>
      <c r="D76" s="282"/>
      <c r="E76" s="282"/>
    </row>
    <row r="77" spans="1:5">
      <c r="A77" s="305"/>
      <c r="B77" s="296"/>
      <c r="C77" s="282"/>
      <c r="D77" s="282"/>
      <c r="E77" s="282"/>
    </row>
    <row r="78" spans="1:5">
      <c r="A78" s="305"/>
      <c r="B78" s="296"/>
      <c r="C78" s="282"/>
      <c r="D78" s="282"/>
      <c r="E78" s="282"/>
    </row>
    <row r="79" spans="1:5">
      <c r="A79" s="305"/>
      <c r="B79" s="296"/>
      <c r="C79" s="282"/>
      <c r="D79" s="282"/>
      <c r="E79" s="282"/>
    </row>
    <row r="80" spans="1:5">
      <c r="A80" s="305"/>
      <c r="B80" s="296"/>
      <c r="C80" s="282"/>
      <c r="D80" s="282"/>
      <c r="E80" s="282"/>
    </row>
    <row r="81" spans="1:5">
      <c r="A81" s="305"/>
      <c r="B81" s="296"/>
      <c r="C81" s="282"/>
      <c r="D81" s="282"/>
      <c r="E81" s="282"/>
    </row>
    <row r="82" spans="1:5">
      <c r="A82" s="305"/>
      <c r="B82" s="296"/>
      <c r="C82" s="282"/>
      <c r="D82" s="282"/>
      <c r="E82" s="282"/>
    </row>
    <row r="83" spans="1:5">
      <c r="A83" s="305"/>
      <c r="B83" s="296"/>
      <c r="C83" s="282"/>
      <c r="D83" s="282"/>
      <c r="E83" s="282"/>
    </row>
    <row r="84" spans="1:5">
      <c r="A84" s="305"/>
      <c r="B84" s="296"/>
      <c r="C84" s="282"/>
      <c r="D84" s="282"/>
      <c r="E84" s="282"/>
    </row>
    <row r="85" spans="1:5">
      <c r="A85" s="305"/>
      <c r="B85" s="296"/>
      <c r="C85" s="282"/>
      <c r="D85" s="282"/>
      <c r="E85" s="282"/>
    </row>
    <row r="86" spans="1:5">
      <c r="A86" s="305"/>
      <c r="B86" s="296"/>
      <c r="C86" s="282"/>
      <c r="D86" s="282"/>
      <c r="E86" s="282"/>
    </row>
    <row r="87" spans="1:5">
      <c r="A87" s="305"/>
      <c r="B87" s="296"/>
      <c r="C87" s="282"/>
      <c r="D87" s="282"/>
      <c r="E87" s="282"/>
    </row>
    <row r="88" spans="1:5">
      <c r="A88" s="305"/>
      <c r="B88" s="296"/>
      <c r="C88" s="282"/>
      <c r="D88" s="282"/>
      <c r="E88" s="282"/>
    </row>
    <row r="89" spans="1:5">
      <c r="A89" s="305"/>
      <c r="B89" s="296"/>
      <c r="C89" s="282"/>
      <c r="D89" s="282"/>
      <c r="E89" s="282"/>
    </row>
    <row r="90" spans="1:5">
      <c r="A90" s="305"/>
      <c r="B90" s="296"/>
      <c r="C90" s="282"/>
      <c r="D90" s="282"/>
      <c r="E90" s="282"/>
    </row>
    <row r="91" spans="1:5">
      <c r="A91" s="305"/>
      <c r="B91" s="296"/>
      <c r="C91" s="282"/>
      <c r="D91" s="282"/>
      <c r="E91" s="282"/>
    </row>
    <row r="92" spans="1:5">
      <c r="A92" s="305"/>
      <c r="B92" s="296"/>
      <c r="C92" s="282"/>
      <c r="D92" s="282"/>
      <c r="E92" s="282"/>
    </row>
    <row r="93" spans="1:5">
      <c r="A93" s="305"/>
      <c r="B93" s="296"/>
      <c r="C93" s="282"/>
      <c r="D93" s="282"/>
      <c r="E93" s="282"/>
    </row>
    <row r="94" spans="1:5">
      <c r="A94" s="305"/>
      <c r="B94" s="296"/>
      <c r="C94" s="282"/>
      <c r="D94" s="282"/>
      <c r="E94" s="282"/>
    </row>
    <row r="95" spans="1:5">
      <c r="A95" s="305"/>
      <c r="B95" s="296"/>
      <c r="C95" s="282"/>
      <c r="D95" s="282"/>
      <c r="E95" s="282"/>
    </row>
    <row r="96" spans="1:5">
      <c r="A96" s="305"/>
      <c r="B96" s="296"/>
      <c r="C96" s="282"/>
      <c r="D96" s="282"/>
      <c r="E96" s="282"/>
    </row>
    <row r="97" spans="1:5">
      <c r="A97" s="305"/>
      <c r="B97" s="296"/>
      <c r="C97" s="282"/>
      <c r="D97" s="282"/>
      <c r="E97" s="282"/>
    </row>
    <row r="98" spans="1:5">
      <c r="A98" s="305"/>
      <c r="B98" s="296"/>
      <c r="C98" s="282"/>
      <c r="D98" s="282"/>
      <c r="E98" s="282"/>
    </row>
    <row r="99" spans="1:5">
      <c r="A99" s="305"/>
      <c r="B99" s="296"/>
      <c r="C99" s="282"/>
      <c r="D99" s="282"/>
      <c r="E99" s="282"/>
    </row>
    <row r="100" spans="1:5">
      <c r="A100" s="305"/>
      <c r="B100" s="296"/>
      <c r="C100" s="282"/>
      <c r="D100" s="282"/>
      <c r="E100" s="282"/>
    </row>
    <row r="101" spans="1:5">
      <c r="A101" s="305"/>
      <c r="B101" s="296"/>
      <c r="C101" s="282"/>
      <c r="D101" s="282"/>
      <c r="E101" s="282"/>
    </row>
    <row r="102" spans="1:5">
      <c r="A102" s="305"/>
      <c r="B102" s="296"/>
      <c r="C102" s="282"/>
      <c r="D102" s="282"/>
      <c r="E102" s="282"/>
    </row>
    <row r="103" spans="1:5">
      <c r="B103" s="296"/>
      <c r="C103" s="282"/>
      <c r="D103" s="282"/>
      <c r="E103" s="282"/>
    </row>
    <row r="104" spans="1:5">
      <c r="B104" s="296"/>
      <c r="C104" s="282"/>
      <c r="D104" s="282"/>
      <c r="E104" s="282"/>
    </row>
    <row r="105" spans="1:5">
      <c r="B105" s="296"/>
      <c r="C105" s="282"/>
      <c r="D105" s="282"/>
      <c r="E105" s="282"/>
    </row>
    <row r="106" spans="1:5">
      <c r="B106" s="296"/>
      <c r="C106" s="282"/>
      <c r="D106" s="282"/>
      <c r="E106" s="282"/>
    </row>
    <row r="107" spans="1:5">
      <c r="B107" s="296"/>
      <c r="C107" s="282"/>
      <c r="D107" s="282"/>
      <c r="E107" s="282"/>
    </row>
    <row r="108" spans="1:5">
      <c r="B108" s="296"/>
      <c r="C108" s="282"/>
      <c r="D108" s="282"/>
      <c r="E108" s="282"/>
    </row>
    <row r="109" spans="1:5">
      <c r="B109" s="296"/>
      <c r="C109" s="282"/>
      <c r="D109" s="282"/>
      <c r="E109" s="282"/>
    </row>
    <row r="110" spans="1:5">
      <c r="B110" s="296"/>
      <c r="C110" s="282"/>
      <c r="D110" s="282"/>
      <c r="E110" s="282"/>
    </row>
    <row r="111" spans="1:5">
      <c r="B111" s="296"/>
      <c r="C111" s="282"/>
      <c r="D111" s="282"/>
      <c r="E111" s="282"/>
    </row>
    <row r="112" spans="1:5">
      <c r="B112" s="296"/>
      <c r="C112" s="282"/>
      <c r="D112" s="282"/>
      <c r="E112" s="282"/>
    </row>
    <row r="113" spans="2:5">
      <c r="B113" s="296"/>
      <c r="C113" s="282"/>
      <c r="D113" s="282"/>
      <c r="E113" s="282"/>
    </row>
    <row r="114" spans="2:5">
      <c r="B114" s="296"/>
      <c r="C114" s="282"/>
      <c r="D114" s="282"/>
      <c r="E114" s="282"/>
    </row>
    <row r="115" spans="2:5">
      <c r="B115" s="296"/>
      <c r="C115" s="282"/>
      <c r="D115" s="282"/>
      <c r="E115" s="282"/>
    </row>
    <row r="116" spans="2:5">
      <c r="B116" s="296"/>
      <c r="C116" s="282"/>
      <c r="D116" s="282"/>
      <c r="E116" s="282"/>
    </row>
    <row r="117" spans="2:5">
      <c r="B117" s="296"/>
      <c r="C117" s="282"/>
      <c r="D117" s="282"/>
      <c r="E117" s="282"/>
    </row>
    <row r="118" spans="2:5">
      <c r="B118" s="296"/>
      <c r="C118" s="282"/>
      <c r="D118" s="282"/>
      <c r="E118" s="282"/>
    </row>
    <row r="119" spans="2:5">
      <c r="B119" s="296"/>
      <c r="C119" s="282"/>
      <c r="D119" s="282"/>
      <c r="E119" s="282"/>
    </row>
    <row r="120" spans="2:5">
      <c r="B120" s="296"/>
      <c r="C120" s="282"/>
      <c r="D120" s="282"/>
      <c r="E120" s="282"/>
    </row>
    <row r="121" spans="2:5">
      <c r="B121" s="296"/>
      <c r="C121" s="282"/>
      <c r="D121" s="282"/>
      <c r="E121" s="282"/>
    </row>
    <row r="122" spans="2:5">
      <c r="B122" s="296"/>
      <c r="C122" s="282"/>
      <c r="D122" s="282"/>
      <c r="E122" s="282"/>
    </row>
    <row r="123" spans="2:5">
      <c r="B123" s="296"/>
      <c r="C123" s="282"/>
      <c r="D123" s="282"/>
      <c r="E123" s="282"/>
    </row>
    <row r="124" spans="2:5">
      <c r="B124" s="296"/>
      <c r="C124" s="282"/>
      <c r="D124" s="282"/>
      <c r="E124" s="282"/>
    </row>
    <row r="125" spans="2:5">
      <c r="B125" s="296"/>
      <c r="C125" s="282"/>
      <c r="D125" s="282"/>
      <c r="E125" s="282"/>
    </row>
    <row r="126" spans="2:5">
      <c r="B126" s="296"/>
      <c r="C126" s="282"/>
      <c r="D126" s="282"/>
      <c r="E126" s="282"/>
    </row>
    <row r="127" spans="2:5">
      <c r="B127" s="296"/>
      <c r="C127" s="282"/>
      <c r="D127" s="282"/>
      <c r="E127" s="282"/>
    </row>
    <row r="128" spans="2:5">
      <c r="B128" s="296"/>
      <c r="C128" s="282"/>
      <c r="D128" s="282"/>
      <c r="E128" s="282"/>
    </row>
    <row r="129" spans="2:5">
      <c r="B129" s="296"/>
      <c r="C129" s="282"/>
      <c r="D129" s="282"/>
      <c r="E129" s="282"/>
    </row>
    <row r="130" spans="2:5">
      <c r="B130" s="296"/>
      <c r="C130" s="282"/>
      <c r="D130" s="282"/>
      <c r="E130" s="282"/>
    </row>
    <row r="131" spans="2:5">
      <c r="B131" s="296"/>
      <c r="C131" s="282"/>
      <c r="D131" s="282"/>
      <c r="E131" s="282"/>
    </row>
    <row r="132" spans="2:5">
      <c r="B132" s="296"/>
      <c r="C132" s="282"/>
      <c r="D132" s="282"/>
      <c r="E132" s="282"/>
    </row>
    <row r="133" spans="2:5">
      <c r="B133" s="296"/>
      <c r="C133" s="282"/>
      <c r="D133" s="282"/>
      <c r="E133" s="282"/>
    </row>
    <row r="134" spans="2:5">
      <c r="B134" s="296"/>
      <c r="C134" s="282"/>
      <c r="D134" s="282"/>
      <c r="E134" s="282"/>
    </row>
    <row r="135" spans="2:5">
      <c r="B135" s="296"/>
      <c r="C135" s="282"/>
      <c r="D135" s="282"/>
      <c r="E135" s="282"/>
    </row>
    <row r="136" spans="2:5">
      <c r="B136" s="296"/>
      <c r="C136" s="282"/>
      <c r="D136" s="282"/>
      <c r="E136" s="282"/>
    </row>
    <row r="137" spans="2:5">
      <c r="B137" s="296"/>
      <c r="C137" s="282"/>
      <c r="D137" s="282"/>
      <c r="E137" s="282"/>
    </row>
    <row r="138" spans="2:5">
      <c r="B138" s="296"/>
      <c r="C138" s="282"/>
      <c r="D138" s="282"/>
      <c r="E138" s="282"/>
    </row>
    <row r="139" spans="2:5">
      <c r="B139" s="296"/>
      <c r="C139" s="282"/>
      <c r="D139" s="282"/>
      <c r="E139" s="282"/>
    </row>
    <row r="140" spans="2:5">
      <c r="B140" s="296"/>
      <c r="C140" s="282"/>
      <c r="D140" s="282"/>
      <c r="E140" s="282"/>
    </row>
    <row r="141" spans="2:5">
      <c r="B141" s="296"/>
      <c r="C141" s="282"/>
      <c r="D141" s="282"/>
      <c r="E141" s="282"/>
    </row>
    <row r="142" spans="2:5">
      <c r="B142" s="296"/>
      <c r="C142" s="282"/>
      <c r="D142" s="282"/>
      <c r="E142" s="282"/>
    </row>
    <row r="143" spans="2:5">
      <c r="B143" s="296"/>
      <c r="C143" s="282"/>
      <c r="D143" s="282"/>
      <c r="E143" s="282"/>
    </row>
    <row r="144" spans="2:5">
      <c r="B144" s="296"/>
      <c r="C144" s="282"/>
      <c r="D144" s="282"/>
      <c r="E144" s="282"/>
    </row>
    <row r="145" spans="2:5">
      <c r="B145" s="296"/>
      <c r="C145" s="282"/>
      <c r="D145" s="282"/>
      <c r="E145" s="282"/>
    </row>
    <row r="146" spans="2:5">
      <c r="B146" s="296"/>
      <c r="C146" s="282"/>
      <c r="D146" s="282"/>
      <c r="E146" s="282"/>
    </row>
    <row r="147" spans="2:5">
      <c r="B147" s="296"/>
      <c r="C147" s="282"/>
      <c r="D147" s="282"/>
      <c r="E147" s="282"/>
    </row>
    <row r="148" spans="2:5">
      <c r="B148" s="296"/>
      <c r="C148" s="282"/>
      <c r="D148" s="282"/>
      <c r="E148" s="282"/>
    </row>
    <row r="149" spans="2:5">
      <c r="B149" s="296"/>
      <c r="C149" s="282"/>
      <c r="D149" s="282"/>
      <c r="E149" s="282"/>
    </row>
    <row r="150" spans="2:5">
      <c r="B150" s="296"/>
      <c r="C150" s="282"/>
      <c r="D150" s="282"/>
      <c r="E150" s="282"/>
    </row>
    <row r="151" spans="2:5">
      <c r="B151" s="296"/>
      <c r="C151" s="282"/>
      <c r="D151" s="282"/>
      <c r="E151" s="282"/>
    </row>
    <row r="152" spans="2:5">
      <c r="B152" s="296"/>
      <c r="C152" s="282"/>
      <c r="D152" s="282"/>
      <c r="E152" s="282"/>
    </row>
    <row r="153" spans="2:5">
      <c r="B153" s="296"/>
      <c r="C153" s="282"/>
      <c r="D153" s="282"/>
      <c r="E153" s="282"/>
    </row>
    <row r="154" spans="2:5">
      <c r="B154" s="296"/>
      <c r="C154" s="282"/>
      <c r="D154" s="282"/>
      <c r="E154" s="282"/>
    </row>
    <row r="155" spans="2:5">
      <c r="B155" s="296"/>
      <c r="C155" s="282"/>
      <c r="D155" s="282"/>
      <c r="E155" s="282"/>
    </row>
    <row r="156" spans="2:5">
      <c r="B156" s="296"/>
      <c r="C156" s="282"/>
      <c r="D156" s="282"/>
      <c r="E156" s="282"/>
    </row>
    <row r="157" spans="2:5">
      <c r="B157" s="296"/>
      <c r="C157" s="282"/>
      <c r="D157" s="282"/>
      <c r="E157" s="282"/>
    </row>
    <row r="158" spans="2:5">
      <c r="B158" s="296"/>
      <c r="C158" s="282"/>
      <c r="D158" s="282"/>
      <c r="E158" s="282"/>
    </row>
    <row r="159" spans="2:5">
      <c r="B159" s="296"/>
      <c r="C159" s="282"/>
      <c r="D159" s="282"/>
      <c r="E159" s="282"/>
    </row>
    <row r="160" spans="2:5">
      <c r="B160" s="296"/>
      <c r="C160" s="282"/>
      <c r="D160" s="282"/>
      <c r="E160" s="282"/>
    </row>
    <row r="161" spans="2:5">
      <c r="B161" s="296"/>
      <c r="C161" s="282"/>
      <c r="D161" s="282"/>
      <c r="E161" s="282"/>
    </row>
    <row r="162" spans="2:5">
      <c r="B162" s="296"/>
      <c r="C162" s="282"/>
      <c r="D162" s="282"/>
      <c r="E162" s="282"/>
    </row>
    <row r="163" spans="2:5">
      <c r="B163" s="296"/>
      <c r="C163" s="282"/>
      <c r="D163" s="282"/>
      <c r="E163" s="282"/>
    </row>
    <row r="164" spans="2:5">
      <c r="B164" s="296"/>
      <c r="C164" s="282"/>
      <c r="D164" s="282"/>
      <c r="E164" s="282"/>
    </row>
    <row r="165" spans="2:5">
      <c r="B165" s="296"/>
      <c r="C165" s="282"/>
      <c r="D165" s="282"/>
      <c r="E165" s="282"/>
    </row>
    <row r="166" spans="2:5">
      <c r="B166" s="296"/>
      <c r="C166" s="282"/>
      <c r="D166" s="282"/>
      <c r="E166" s="282"/>
    </row>
    <row r="167" spans="2:5">
      <c r="B167" s="296"/>
      <c r="C167" s="282"/>
      <c r="D167" s="282"/>
      <c r="E167" s="282"/>
    </row>
    <row r="168" spans="2:5">
      <c r="B168" s="296"/>
      <c r="C168" s="282"/>
      <c r="D168" s="282"/>
      <c r="E168" s="282"/>
    </row>
    <row r="169" spans="2:5">
      <c r="B169" s="296"/>
      <c r="C169" s="282"/>
      <c r="D169" s="282"/>
      <c r="E169" s="282"/>
    </row>
    <row r="170" spans="2:5">
      <c r="B170" s="296"/>
      <c r="C170" s="282"/>
      <c r="D170" s="282"/>
      <c r="E170" s="282"/>
    </row>
    <row r="171" spans="2:5">
      <c r="B171" s="296"/>
      <c r="C171" s="282"/>
      <c r="D171" s="282"/>
      <c r="E171" s="282"/>
    </row>
    <row r="172" spans="2:5">
      <c r="B172" s="296"/>
      <c r="C172" s="282"/>
      <c r="D172" s="282"/>
      <c r="E172" s="282"/>
    </row>
    <row r="173" spans="2:5">
      <c r="B173" s="296"/>
      <c r="C173" s="282"/>
      <c r="D173" s="282"/>
      <c r="E173" s="282"/>
    </row>
    <row r="174" spans="2:5">
      <c r="B174" s="296"/>
      <c r="C174" s="282"/>
      <c r="D174" s="282"/>
      <c r="E174" s="282"/>
    </row>
    <row r="175" spans="2:5">
      <c r="B175" s="296"/>
      <c r="C175" s="282"/>
      <c r="D175" s="282"/>
      <c r="E175" s="282"/>
    </row>
    <row r="176" spans="2:5">
      <c r="B176" s="296"/>
      <c r="C176" s="282"/>
      <c r="D176" s="282"/>
      <c r="E176" s="282"/>
    </row>
    <row r="177" spans="2:5">
      <c r="B177" s="296"/>
      <c r="C177" s="282"/>
      <c r="D177" s="282"/>
      <c r="E177" s="282"/>
    </row>
    <row r="178" spans="2:5">
      <c r="B178" s="296"/>
      <c r="C178" s="282"/>
      <c r="D178" s="282"/>
      <c r="E178" s="282"/>
    </row>
    <row r="179" spans="2:5">
      <c r="B179" s="296"/>
      <c r="C179" s="282"/>
      <c r="D179" s="282"/>
      <c r="E179" s="282"/>
    </row>
    <row r="180" spans="2:5">
      <c r="B180" s="296"/>
      <c r="C180" s="282"/>
      <c r="D180" s="282"/>
      <c r="E180" s="282"/>
    </row>
    <row r="181" spans="2:5">
      <c r="B181" s="296"/>
      <c r="C181" s="282"/>
      <c r="D181" s="282"/>
      <c r="E181" s="282"/>
    </row>
    <row r="182" spans="2:5">
      <c r="B182" s="296"/>
      <c r="C182" s="282"/>
      <c r="D182" s="282"/>
      <c r="E182" s="282"/>
    </row>
    <row r="183" spans="2:5">
      <c r="B183" s="296"/>
      <c r="C183" s="282"/>
      <c r="D183" s="282"/>
      <c r="E183" s="282"/>
    </row>
    <row r="184" spans="2:5">
      <c r="B184" s="296"/>
      <c r="C184" s="282"/>
      <c r="D184" s="282"/>
      <c r="E184" s="282"/>
    </row>
    <row r="185" spans="2:5">
      <c r="B185" s="296"/>
      <c r="C185" s="282"/>
      <c r="D185" s="282"/>
      <c r="E185" s="282"/>
    </row>
    <row r="186" spans="2:5">
      <c r="B186" s="296"/>
      <c r="C186" s="282"/>
      <c r="D186" s="282"/>
      <c r="E186" s="282"/>
    </row>
    <row r="187" spans="2:5">
      <c r="B187" s="296"/>
      <c r="C187" s="282"/>
      <c r="D187" s="282"/>
      <c r="E187" s="282"/>
    </row>
    <row r="188" spans="2:5">
      <c r="B188" s="296"/>
      <c r="C188" s="282"/>
      <c r="D188" s="282"/>
      <c r="E188" s="282"/>
    </row>
    <row r="189" spans="2:5">
      <c r="B189" s="296"/>
      <c r="C189" s="282"/>
      <c r="D189" s="282"/>
      <c r="E189" s="282"/>
    </row>
    <row r="190" spans="2:5">
      <c r="B190" s="296"/>
      <c r="C190" s="282"/>
      <c r="D190" s="282"/>
      <c r="E190" s="282"/>
    </row>
    <row r="191" spans="2:5">
      <c r="B191" s="296"/>
      <c r="C191" s="282"/>
      <c r="D191" s="282"/>
      <c r="E191" s="282"/>
    </row>
    <row r="192" spans="2:5">
      <c r="B192" s="296"/>
      <c r="C192" s="282"/>
      <c r="D192" s="282"/>
      <c r="E192" s="282"/>
    </row>
    <row r="193" spans="2:5">
      <c r="B193" s="296"/>
      <c r="C193" s="282"/>
      <c r="D193" s="282"/>
      <c r="E193" s="282"/>
    </row>
    <row r="194" spans="2:5">
      <c r="B194" s="296"/>
      <c r="C194" s="282"/>
      <c r="D194" s="282"/>
      <c r="E194" s="282"/>
    </row>
    <row r="195" spans="2:5">
      <c r="B195" s="296"/>
      <c r="C195" s="282"/>
      <c r="D195" s="282"/>
      <c r="E195" s="282"/>
    </row>
    <row r="196" spans="2:5">
      <c r="B196" s="296"/>
      <c r="C196" s="282"/>
      <c r="D196" s="282"/>
      <c r="E196" s="282"/>
    </row>
    <row r="197" spans="2:5">
      <c r="B197" s="296"/>
      <c r="C197" s="282"/>
      <c r="D197" s="282"/>
      <c r="E197" s="282"/>
    </row>
    <row r="198" spans="2:5">
      <c r="B198" s="296"/>
      <c r="C198" s="282"/>
      <c r="D198" s="282"/>
      <c r="E198" s="282"/>
    </row>
    <row r="199" spans="2:5">
      <c r="B199" s="296"/>
      <c r="C199" s="282"/>
      <c r="D199" s="282"/>
      <c r="E199" s="282"/>
    </row>
    <row r="200" spans="2:5">
      <c r="B200" s="296"/>
      <c r="C200" s="282"/>
      <c r="D200" s="282"/>
      <c r="E200" s="282"/>
    </row>
    <row r="201" spans="2:5">
      <c r="B201" s="296"/>
      <c r="C201" s="282"/>
      <c r="D201" s="282"/>
      <c r="E201" s="282"/>
    </row>
    <row r="202" spans="2:5">
      <c r="B202" s="296"/>
      <c r="C202" s="282"/>
      <c r="D202" s="282"/>
      <c r="E202" s="282"/>
    </row>
    <row r="203" spans="2:5">
      <c r="B203" s="296"/>
      <c r="C203" s="282"/>
      <c r="D203" s="282"/>
      <c r="E203" s="282"/>
    </row>
    <row r="204" spans="2:5">
      <c r="B204" s="296"/>
      <c r="C204" s="282"/>
      <c r="D204" s="282"/>
      <c r="E204" s="282"/>
    </row>
    <row r="205" spans="2:5">
      <c r="B205" s="296"/>
      <c r="C205" s="282"/>
      <c r="D205" s="282"/>
      <c r="E205" s="282"/>
    </row>
    <row r="206" spans="2:5">
      <c r="B206" s="296"/>
      <c r="C206" s="282"/>
      <c r="D206" s="282"/>
      <c r="E206" s="282"/>
    </row>
    <row r="207" spans="2:5">
      <c r="B207" s="296"/>
      <c r="C207" s="282"/>
      <c r="D207" s="282"/>
      <c r="E207" s="282"/>
    </row>
    <row r="208" spans="2:5">
      <c r="B208" s="296"/>
      <c r="C208" s="282"/>
      <c r="D208" s="282"/>
      <c r="E208" s="282"/>
    </row>
    <row r="209" spans="2:5">
      <c r="B209" s="296"/>
      <c r="C209" s="282"/>
      <c r="D209" s="282"/>
      <c r="E209" s="282"/>
    </row>
    <row r="210" spans="2:5">
      <c r="B210" s="296"/>
      <c r="C210" s="282"/>
      <c r="D210" s="282"/>
      <c r="E210" s="282"/>
    </row>
    <row r="211" spans="2:5">
      <c r="B211" s="296"/>
      <c r="C211" s="282"/>
      <c r="D211" s="282"/>
      <c r="E211" s="282"/>
    </row>
    <row r="212" spans="2:5">
      <c r="B212" s="296"/>
      <c r="C212" s="282"/>
      <c r="D212" s="282"/>
      <c r="E212" s="282"/>
    </row>
    <row r="213" spans="2:5">
      <c r="B213" s="296"/>
      <c r="C213" s="282"/>
      <c r="D213" s="282"/>
      <c r="E213" s="282"/>
    </row>
    <row r="214" spans="2:5">
      <c r="B214" s="296"/>
      <c r="C214" s="282"/>
      <c r="D214" s="282"/>
      <c r="E214" s="282"/>
    </row>
    <row r="215" spans="2:5">
      <c r="B215" s="296"/>
      <c r="C215" s="282"/>
      <c r="D215" s="282"/>
      <c r="E215" s="282"/>
    </row>
    <row r="216" spans="2:5">
      <c r="B216" s="296"/>
      <c r="C216" s="282"/>
      <c r="D216" s="282"/>
      <c r="E216" s="282"/>
    </row>
    <row r="217" spans="2:5">
      <c r="B217" s="296"/>
      <c r="C217" s="282"/>
      <c r="D217" s="282"/>
      <c r="E217" s="282"/>
    </row>
    <row r="218" spans="2:5">
      <c r="B218" s="296"/>
      <c r="C218" s="282"/>
      <c r="D218" s="282"/>
      <c r="E218" s="282"/>
    </row>
    <row r="219" spans="2:5">
      <c r="B219" s="296"/>
      <c r="C219" s="282"/>
      <c r="D219" s="282"/>
      <c r="E219" s="282"/>
    </row>
    <row r="220" spans="2:5">
      <c r="B220" s="296"/>
      <c r="C220" s="282"/>
      <c r="D220" s="282"/>
      <c r="E220" s="282"/>
    </row>
  </sheetData>
  <mergeCells count="5">
    <mergeCell ref="A2:F2"/>
    <mergeCell ref="C4:E4"/>
    <mergeCell ref="A4:A5"/>
    <mergeCell ref="B4:B5"/>
    <mergeCell ref="F4:F5"/>
  </mergeCells>
  <phoneticPr fontId="33" type="noConversion"/>
  <pageMargins left="0.98402777777777795" right="0.78680555555555598" top="0.75138888888888899" bottom="0.75138888888888899" header="0.29861111111111099" footer="0.29861111111111099"/>
  <pageSetup paperSize="9" orientation="portrait" verticalDpi="30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F1" sqref="F1:F1048576"/>
    </sheetView>
  </sheetViews>
  <sheetFormatPr defaultColWidth="9" defaultRowHeight="14.25"/>
  <cols>
    <col min="1" max="1" width="36.25" style="76" customWidth="1"/>
    <col min="2" max="2" width="14.625" style="76" customWidth="1"/>
    <col min="3" max="3" width="9.5" style="77" customWidth="1"/>
    <col min="4" max="4" width="8.875" style="77" customWidth="1"/>
    <col min="5" max="5" width="13.125" style="77" customWidth="1"/>
    <col min="6" max="16384" width="9" style="76"/>
  </cols>
  <sheetData>
    <row r="1" spans="1:5" s="72" customFormat="1" ht="17.25" customHeight="1">
      <c r="A1" s="61" t="s">
        <v>1315</v>
      </c>
      <c r="B1" s="78"/>
      <c r="C1" s="79"/>
      <c r="D1" s="79"/>
      <c r="E1" s="79"/>
    </row>
    <row r="2" spans="1:5" s="72" customFormat="1" ht="27.75" customHeight="1">
      <c r="A2" s="362" t="s">
        <v>1316</v>
      </c>
      <c r="B2" s="362"/>
      <c r="C2" s="362"/>
      <c r="D2" s="362"/>
      <c r="E2" s="362"/>
    </row>
    <row r="3" spans="1:5" s="73" customFormat="1" ht="21.75" customHeight="1">
      <c r="A3" s="80"/>
      <c r="B3" s="80"/>
      <c r="C3" s="80"/>
      <c r="D3" s="80"/>
      <c r="E3" s="63" t="s">
        <v>2</v>
      </c>
    </row>
    <row r="4" spans="1:5" s="74" customFormat="1" ht="45" customHeight="1">
      <c r="A4" s="385" t="s">
        <v>3</v>
      </c>
      <c r="B4" s="385" t="s">
        <v>1307</v>
      </c>
      <c r="C4" s="378" t="s">
        <v>6</v>
      </c>
      <c r="D4" s="379"/>
      <c r="E4" s="380"/>
    </row>
    <row r="5" spans="1:5" s="74" customFormat="1" ht="45" customHeight="1">
      <c r="A5" s="386"/>
      <c r="B5" s="386"/>
      <c r="C5" s="81" t="s">
        <v>8</v>
      </c>
      <c r="D5" s="81" t="s">
        <v>1317</v>
      </c>
      <c r="E5" s="81" t="s">
        <v>10</v>
      </c>
    </row>
    <row r="6" spans="1:5" s="74" customFormat="1" ht="45" customHeight="1">
      <c r="A6" s="66" t="s">
        <v>1318</v>
      </c>
      <c r="B6" s="116">
        <v>9878</v>
      </c>
      <c r="C6" s="116">
        <v>10260</v>
      </c>
      <c r="D6" s="83">
        <v>103.86717959101</v>
      </c>
      <c r="E6" s="84">
        <v>19.1084281402368</v>
      </c>
    </row>
    <row r="7" spans="1:5" s="74" customFormat="1" ht="45" customHeight="1">
      <c r="A7" s="69" t="s">
        <v>1319</v>
      </c>
      <c r="B7" s="86">
        <v>9853</v>
      </c>
      <c r="C7" s="86">
        <v>10181</v>
      </c>
      <c r="D7" s="87">
        <v>103.32893534964001</v>
      </c>
      <c r="E7" s="88">
        <v>18.493947858473</v>
      </c>
    </row>
    <row r="8" spans="1:5" s="74" customFormat="1" ht="45" customHeight="1">
      <c r="A8" s="69" t="s">
        <v>1320</v>
      </c>
      <c r="B8" s="86">
        <v>25</v>
      </c>
      <c r="C8" s="86">
        <v>79</v>
      </c>
      <c r="D8" s="87">
        <v>316</v>
      </c>
      <c r="E8" s="88">
        <v>259.09090909090901</v>
      </c>
    </row>
    <row r="9" spans="1:5" s="74" customFormat="1" ht="45" customHeight="1">
      <c r="A9" s="66" t="s">
        <v>1321</v>
      </c>
      <c r="B9" s="116">
        <v>43131</v>
      </c>
      <c r="C9" s="116">
        <v>43976</v>
      </c>
      <c r="D9" s="83">
        <v>101.959147712782</v>
      </c>
      <c r="E9" s="84">
        <v>8.8487908715130796</v>
      </c>
    </row>
    <row r="10" spans="1:5" s="74" customFormat="1" ht="45" customHeight="1">
      <c r="A10" s="69" t="s">
        <v>1319</v>
      </c>
      <c r="B10" s="86">
        <v>43095</v>
      </c>
      <c r="C10" s="86">
        <v>43893</v>
      </c>
      <c r="D10" s="87">
        <v>101.851722937696</v>
      </c>
      <c r="E10" s="88">
        <v>8.7321640903686095</v>
      </c>
    </row>
    <row r="11" spans="1:5" s="74" customFormat="1" ht="45" customHeight="1">
      <c r="A11" s="69" t="s">
        <v>1320</v>
      </c>
      <c r="B11" s="90">
        <v>36</v>
      </c>
      <c r="C11" s="86">
        <v>83</v>
      </c>
      <c r="D11" s="87">
        <v>230.555555555556</v>
      </c>
      <c r="E11" s="88">
        <v>151.51515151515201</v>
      </c>
    </row>
    <row r="12" spans="1:5" s="74" customFormat="1" ht="45" customHeight="1">
      <c r="A12" s="91" t="s">
        <v>1322</v>
      </c>
      <c r="B12" s="117">
        <v>53009</v>
      </c>
      <c r="C12" s="116">
        <v>54236</v>
      </c>
      <c r="D12" s="83">
        <v>102.31470127714201</v>
      </c>
      <c r="E12" s="84">
        <v>10.6518412730797</v>
      </c>
    </row>
    <row r="13" spans="1:5" s="74" customFormat="1" ht="45" customHeight="1">
      <c r="A13" s="93" t="s">
        <v>1323</v>
      </c>
      <c r="B13" s="94">
        <v>52949</v>
      </c>
      <c r="C13" s="86">
        <v>54074</v>
      </c>
      <c r="D13" s="87">
        <v>102.124686018622</v>
      </c>
      <c r="E13" s="88">
        <v>10.445261437908499</v>
      </c>
    </row>
    <row r="14" spans="1:5" s="75" customFormat="1" ht="45" customHeight="1">
      <c r="A14" s="69" t="s">
        <v>1320</v>
      </c>
      <c r="B14" s="94">
        <v>60</v>
      </c>
      <c r="C14" s="86">
        <v>162</v>
      </c>
      <c r="D14" s="87">
        <v>270</v>
      </c>
      <c r="E14" s="88">
        <v>194.54545454545499</v>
      </c>
    </row>
  </sheetData>
  <mergeCells count="4">
    <mergeCell ref="A2:E2"/>
    <mergeCell ref="C4:E4"/>
    <mergeCell ref="A4:A5"/>
    <mergeCell ref="B4:B5"/>
  </mergeCells>
  <phoneticPr fontId="33" type="noConversion"/>
  <pageMargins left="0.66874999999999996" right="0.47222222222222199" top="0.75138888888888899" bottom="0.75138888888888899" header="0.29861111111111099" footer="0.29861111111111099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C7" sqref="C7"/>
    </sheetView>
  </sheetViews>
  <sheetFormatPr defaultColWidth="9" defaultRowHeight="14.25"/>
  <cols>
    <col min="1" max="1" width="45.625" style="59" customWidth="1"/>
    <col min="2" max="2" width="20.625" style="60" customWidth="1"/>
    <col min="3" max="3" width="15.625" style="59" customWidth="1"/>
    <col min="4" max="5" width="9" style="59"/>
    <col min="6" max="6" width="9" style="59" hidden="1" customWidth="1"/>
    <col min="7" max="16384" width="9" style="59"/>
  </cols>
  <sheetData>
    <row r="1" spans="1:3" ht="17.25" customHeight="1">
      <c r="A1" s="61" t="s">
        <v>1324</v>
      </c>
    </row>
    <row r="2" spans="1:3" ht="30.75" customHeight="1">
      <c r="A2" s="387" t="s">
        <v>1325</v>
      </c>
      <c r="B2" s="387"/>
      <c r="C2" s="387"/>
    </row>
    <row r="3" spans="1:3" ht="19.5" customHeight="1">
      <c r="A3" s="62"/>
      <c r="B3" s="63"/>
      <c r="C3" s="63" t="s">
        <v>2</v>
      </c>
    </row>
    <row r="4" spans="1:3" s="58" customFormat="1" ht="45" customHeight="1">
      <c r="A4" s="64" t="s">
        <v>3</v>
      </c>
      <c r="B4" s="65" t="s">
        <v>6</v>
      </c>
      <c r="C4" s="65" t="s">
        <v>1326</v>
      </c>
    </row>
    <row r="5" spans="1:3" s="58" customFormat="1" ht="45" customHeight="1">
      <c r="A5" s="66" t="s">
        <v>1327</v>
      </c>
      <c r="B5" s="67">
        <v>-274</v>
      </c>
      <c r="C5" s="68"/>
    </row>
    <row r="6" spans="1:3" s="58" customFormat="1" ht="45" customHeight="1">
      <c r="A6" s="69" t="s">
        <v>1328</v>
      </c>
      <c r="B6" s="70">
        <v>1996</v>
      </c>
      <c r="C6" s="68"/>
    </row>
    <row r="7" spans="1:3" s="58" customFormat="1" ht="45" customHeight="1">
      <c r="A7" s="69" t="s">
        <v>1329</v>
      </c>
      <c r="B7" s="70">
        <v>-2270</v>
      </c>
      <c r="C7" s="68"/>
    </row>
    <row r="8" spans="1:3" s="58" customFormat="1" ht="45" customHeight="1">
      <c r="A8" s="66" t="s">
        <v>1330</v>
      </c>
      <c r="B8" s="67">
        <v>83981</v>
      </c>
      <c r="C8" s="68"/>
    </row>
    <row r="9" spans="1:3" s="58" customFormat="1" ht="45" customHeight="1">
      <c r="A9" s="69" t="s">
        <v>1328</v>
      </c>
      <c r="B9" s="70">
        <v>79860</v>
      </c>
      <c r="C9" s="68"/>
    </row>
    <row r="10" spans="1:3" s="58" customFormat="1" ht="45" customHeight="1">
      <c r="A10" s="69" t="s">
        <v>1329</v>
      </c>
      <c r="B10" s="70">
        <v>4121</v>
      </c>
      <c r="C10" s="71"/>
    </row>
  </sheetData>
  <mergeCells count="1">
    <mergeCell ref="A2:C2"/>
  </mergeCells>
  <phoneticPr fontId="33" type="noConversion"/>
  <pageMargins left="1.0236111111111099" right="0.51180555555555596" top="0.75138888888888899" bottom="0.75138888888888899" header="0.29861111111111099" footer="0.29861111111111099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B8" sqref="B8"/>
    </sheetView>
  </sheetViews>
  <sheetFormatPr defaultColWidth="9" defaultRowHeight="14.25"/>
  <cols>
    <col min="1" max="1" width="31.25" style="59" customWidth="1"/>
    <col min="2" max="2" width="14.625" style="59" customWidth="1"/>
    <col min="3" max="3" width="11.75" style="60" customWidth="1"/>
    <col min="4" max="4" width="11.375" style="60" customWidth="1"/>
    <col min="5" max="5" width="14.25" style="60" customWidth="1"/>
    <col min="6" max="6" width="6.75" style="59" hidden="1" customWidth="1"/>
    <col min="7" max="16384" width="9" style="59"/>
  </cols>
  <sheetData>
    <row r="1" spans="1:6" ht="17.25" customHeight="1">
      <c r="A1" s="61" t="s">
        <v>1331</v>
      </c>
      <c r="B1" s="97"/>
      <c r="C1" s="98"/>
      <c r="D1" s="98"/>
      <c r="E1" s="98"/>
      <c r="F1" s="99"/>
    </row>
    <row r="2" spans="1:6" ht="36" customHeight="1">
      <c r="A2" s="377" t="s">
        <v>1332</v>
      </c>
      <c r="B2" s="377"/>
      <c r="C2" s="377"/>
      <c r="D2" s="377"/>
      <c r="E2" s="377"/>
      <c r="F2" s="377"/>
    </row>
    <row r="3" spans="1:6" ht="22.5" customHeight="1">
      <c r="A3" s="100"/>
      <c r="B3" s="100"/>
      <c r="C3" s="101"/>
      <c r="D3" s="101"/>
      <c r="E3" s="102" t="s">
        <v>2</v>
      </c>
    </row>
    <row r="4" spans="1:6" s="58" customFormat="1" ht="30.75" customHeight="1">
      <c r="A4" s="381" t="s">
        <v>3</v>
      </c>
      <c r="B4" s="381" t="s">
        <v>1307</v>
      </c>
      <c r="C4" s="378" t="s">
        <v>6</v>
      </c>
      <c r="D4" s="379"/>
      <c r="E4" s="380"/>
      <c r="F4" s="383">
        <v>2022</v>
      </c>
    </row>
    <row r="5" spans="1:6" s="58" customFormat="1" ht="24" customHeight="1">
      <c r="A5" s="382"/>
      <c r="B5" s="382"/>
      <c r="C5" s="81" t="s">
        <v>8</v>
      </c>
      <c r="D5" s="81" t="s">
        <v>1308</v>
      </c>
      <c r="E5" s="81" t="s">
        <v>10</v>
      </c>
      <c r="F5" s="384"/>
    </row>
    <row r="6" spans="1:6" s="58" customFormat="1" ht="39.950000000000003" customHeight="1">
      <c r="A6" s="103" t="s">
        <v>1309</v>
      </c>
      <c r="B6" s="82">
        <v>10549</v>
      </c>
      <c r="C6" s="104">
        <v>12257</v>
      </c>
      <c r="D6" s="105">
        <v>116.191108161911</v>
      </c>
      <c r="E6" s="106">
        <v>-18.051748345256399</v>
      </c>
      <c r="F6" s="85">
        <v>14957</v>
      </c>
    </row>
    <row r="7" spans="1:6" s="58" customFormat="1" ht="39.950000000000003" customHeight="1">
      <c r="A7" s="107" t="s">
        <v>1310</v>
      </c>
      <c r="B7" s="86">
        <v>1199</v>
      </c>
      <c r="C7" s="108">
        <v>1443</v>
      </c>
      <c r="D7" s="109">
        <v>120.35029190992501</v>
      </c>
      <c r="E7" s="110">
        <v>23.9690721649485</v>
      </c>
      <c r="F7" s="111">
        <v>1164</v>
      </c>
    </row>
    <row r="8" spans="1:6" s="58" customFormat="1" ht="39.950000000000003" customHeight="1">
      <c r="A8" s="107" t="s">
        <v>1311</v>
      </c>
      <c r="B8" s="86">
        <v>6658</v>
      </c>
      <c r="C8" s="108">
        <v>6166</v>
      </c>
      <c r="D8" s="109">
        <v>92.610393511564993</v>
      </c>
      <c r="E8" s="110">
        <v>7.1602363573166503</v>
      </c>
      <c r="F8" s="111">
        <v>5754</v>
      </c>
    </row>
    <row r="9" spans="1:6" s="58" customFormat="1" ht="39.950000000000003" customHeight="1">
      <c r="A9" s="107" t="s">
        <v>1312</v>
      </c>
      <c r="B9" s="86">
        <v>2692</v>
      </c>
      <c r="C9" s="108">
        <v>4648</v>
      </c>
      <c r="D9" s="109">
        <v>172.659732540862</v>
      </c>
      <c r="E9" s="110">
        <v>-42.181863415847701</v>
      </c>
      <c r="F9" s="111">
        <v>8039</v>
      </c>
    </row>
    <row r="10" spans="1:6" s="95" customFormat="1" ht="39.950000000000003" customHeight="1">
      <c r="A10" s="103" t="s">
        <v>1313</v>
      </c>
      <c r="B10" s="112">
        <v>44343</v>
      </c>
      <c r="C10" s="104">
        <v>41706</v>
      </c>
      <c r="D10" s="105">
        <v>94.053176375076106</v>
      </c>
      <c r="E10" s="106">
        <v>10.100316789862701</v>
      </c>
      <c r="F10" s="113">
        <v>37880</v>
      </c>
    </row>
    <row r="11" spans="1:6" s="95" customFormat="1" ht="39.950000000000003" customHeight="1">
      <c r="A11" s="107" t="s">
        <v>1310</v>
      </c>
      <c r="B11" s="114">
        <v>23124</v>
      </c>
      <c r="C11" s="108">
        <v>25280</v>
      </c>
      <c r="D11" s="109">
        <v>109.323646427954</v>
      </c>
      <c r="E11" s="110">
        <v>49.842925730543499</v>
      </c>
      <c r="F11" s="111">
        <v>16871</v>
      </c>
    </row>
    <row r="12" spans="1:6" s="95" customFormat="1" ht="39.950000000000003" customHeight="1">
      <c r="A12" s="107" t="s">
        <v>1311</v>
      </c>
      <c r="B12" s="114">
        <v>20000</v>
      </c>
      <c r="C12" s="108">
        <v>15000</v>
      </c>
      <c r="D12" s="109">
        <v>75</v>
      </c>
      <c r="E12" s="110">
        <v>-25</v>
      </c>
      <c r="F12" s="111">
        <v>20000</v>
      </c>
    </row>
    <row r="13" spans="1:6" s="95" customFormat="1" ht="39.950000000000003" customHeight="1">
      <c r="A13" s="69" t="s">
        <v>1312</v>
      </c>
      <c r="B13" s="114">
        <v>1219</v>
      </c>
      <c r="C13" s="86">
        <v>1426</v>
      </c>
      <c r="D13" s="109">
        <v>116.981132075472</v>
      </c>
      <c r="E13" s="110">
        <v>41.328047571853297</v>
      </c>
      <c r="F13" s="89">
        <v>1009</v>
      </c>
    </row>
    <row r="14" spans="1:6" s="96" customFormat="1" ht="39.950000000000003" customHeight="1">
      <c r="A14" s="115" t="s">
        <v>1314</v>
      </c>
      <c r="B14" s="67">
        <v>54892</v>
      </c>
      <c r="C14" s="82">
        <v>53962</v>
      </c>
      <c r="D14" s="105">
        <v>98.305764045762601</v>
      </c>
      <c r="E14" s="106">
        <v>2.1291897723186399</v>
      </c>
      <c r="F14" s="85">
        <v>52837</v>
      </c>
    </row>
    <row r="15" spans="1:6" s="58" customFormat="1" ht="39.950000000000003" customHeight="1">
      <c r="A15" s="69" t="s">
        <v>1310</v>
      </c>
      <c r="B15" s="70">
        <v>24322</v>
      </c>
      <c r="C15" s="86">
        <v>26723</v>
      </c>
      <c r="D15" s="109">
        <v>109.871721075569</v>
      </c>
      <c r="E15" s="110">
        <v>48.172996950374298</v>
      </c>
      <c r="F15" s="89">
        <v>18035</v>
      </c>
    </row>
    <row r="16" spans="1:6" s="58" customFormat="1" ht="39.950000000000003" customHeight="1">
      <c r="A16" s="69" t="s">
        <v>1311</v>
      </c>
      <c r="B16" s="70">
        <v>26658</v>
      </c>
      <c r="C16" s="86">
        <v>21166</v>
      </c>
      <c r="D16" s="109">
        <v>79.398304448945893</v>
      </c>
      <c r="E16" s="110">
        <v>-17.814708394812499</v>
      </c>
      <c r="F16" s="89">
        <v>25754</v>
      </c>
    </row>
    <row r="17" spans="1:6" s="58" customFormat="1" ht="39.950000000000003" customHeight="1">
      <c r="A17" s="69" t="s">
        <v>1312</v>
      </c>
      <c r="B17" s="70">
        <v>3912</v>
      </c>
      <c r="C17" s="86">
        <v>6073</v>
      </c>
      <c r="D17" s="109">
        <v>155.24028629856801</v>
      </c>
      <c r="E17" s="110">
        <v>-32.880194518125599</v>
      </c>
      <c r="F17" s="89">
        <v>9048</v>
      </c>
    </row>
  </sheetData>
  <mergeCells count="5">
    <mergeCell ref="A2:F2"/>
    <mergeCell ref="C4:E4"/>
    <mergeCell ref="A4:A5"/>
    <mergeCell ref="B4:B5"/>
    <mergeCell ref="F4:F5"/>
  </mergeCells>
  <phoneticPr fontId="33" type="noConversion"/>
  <pageMargins left="0.62986111111111098" right="0.47222222222222199" top="0.75138888888888899" bottom="0.75138888888888899" header="0.29861111111111099" footer="0.29861111111111099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E7" sqref="E7"/>
    </sheetView>
  </sheetViews>
  <sheetFormatPr defaultColWidth="9" defaultRowHeight="14.25"/>
  <cols>
    <col min="1" max="1" width="36.25" style="76" customWidth="1"/>
    <col min="2" max="2" width="14.625" style="76" customWidth="1"/>
    <col min="3" max="3" width="9.5" style="77" customWidth="1"/>
    <col min="4" max="4" width="8.875" style="77" customWidth="1"/>
    <col min="5" max="5" width="13.125" style="77" customWidth="1"/>
    <col min="6" max="6" width="6.625" style="76" hidden="1" customWidth="1"/>
    <col min="7" max="16384" width="9" style="76"/>
  </cols>
  <sheetData>
    <row r="1" spans="1:6" s="72" customFormat="1" ht="17.25" customHeight="1">
      <c r="A1" s="61" t="s">
        <v>1333</v>
      </c>
      <c r="B1" s="78"/>
      <c r="C1" s="79"/>
      <c r="D1" s="79"/>
      <c r="E1" s="79"/>
    </row>
    <row r="2" spans="1:6" s="72" customFormat="1" ht="27.75" customHeight="1">
      <c r="A2" s="362" t="s">
        <v>1334</v>
      </c>
      <c r="B2" s="362"/>
      <c r="C2" s="362"/>
      <c r="D2" s="362"/>
      <c r="E2" s="362"/>
      <c r="F2" s="362"/>
    </row>
    <row r="3" spans="1:6" s="73" customFormat="1" ht="21.75" customHeight="1">
      <c r="A3" s="80"/>
      <c r="B3" s="80"/>
      <c r="C3" s="80"/>
      <c r="D3" s="80"/>
      <c r="E3" s="63" t="s">
        <v>2</v>
      </c>
    </row>
    <row r="4" spans="1:6" s="74" customFormat="1" ht="45" customHeight="1">
      <c r="A4" s="385" t="s">
        <v>3</v>
      </c>
      <c r="B4" s="385" t="s">
        <v>1307</v>
      </c>
      <c r="C4" s="378" t="s">
        <v>6</v>
      </c>
      <c r="D4" s="379"/>
      <c r="E4" s="380"/>
      <c r="F4" s="388">
        <v>2022</v>
      </c>
    </row>
    <row r="5" spans="1:6" s="74" customFormat="1" ht="45" customHeight="1">
      <c r="A5" s="386"/>
      <c r="B5" s="386"/>
      <c r="C5" s="81" t="s">
        <v>8</v>
      </c>
      <c r="D5" s="81" t="s">
        <v>1317</v>
      </c>
      <c r="E5" s="81" t="s">
        <v>10</v>
      </c>
      <c r="F5" s="389"/>
    </row>
    <row r="6" spans="1:6" s="74" customFormat="1" ht="45" customHeight="1">
      <c r="A6" s="66" t="s">
        <v>1318</v>
      </c>
      <c r="B6" s="82">
        <v>9878</v>
      </c>
      <c r="C6" s="82">
        <v>10260</v>
      </c>
      <c r="D6" s="83">
        <v>103.86717959101</v>
      </c>
      <c r="E6" s="84">
        <v>19.1084281402368</v>
      </c>
      <c r="F6" s="85">
        <v>8614</v>
      </c>
    </row>
    <row r="7" spans="1:6" s="74" customFormat="1" ht="45" customHeight="1">
      <c r="A7" s="69" t="s">
        <v>1319</v>
      </c>
      <c r="B7" s="86">
        <v>9853</v>
      </c>
      <c r="C7" s="86">
        <v>10181</v>
      </c>
      <c r="D7" s="87">
        <v>103.32893534964001</v>
      </c>
      <c r="E7" s="88">
        <v>18.493947858473</v>
      </c>
      <c r="F7" s="89">
        <v>8592</v>
      </c>
    </row>
    <row r="8" spans="1:6" s="74" customFormat="1" ht="45" customHeight="1">
      <c r="A8" s="69" t="s">
        <v>1320</v>
      </c>
      <c r="B8" s="86">
        <v>25</v>
      </c>
      <c r="C8" s="86">
        <v>79</v>
      </c>
      <c r="D8" s="87">
        <v>316</v>
      </c>
      <c r="E8" s="88">
        <v>259.09090909090901</v>
      </c>
      <c r="F8" s="89">
        <v>22</v>
      </c>
    </row>
    <row r="9" spans="1:6" s="74" customFormat="1" ht="45" customHeight="1">
      <c r="A9" s="66" t="s">
        <v>1321</v>
      </c>
      <c r="B9" s="82">
        <v>43131</v>
      </c>
      <c r="C9" s="82">
        <v>43976</v>
      </c>
      <c r="D9" s="83">
        <v>101.959147712782</v>
      </c>
      <c r="E9" s="84">
        <v>8.8487908715130796</v>
      </c>
      <c r="F9" s="85">
        <v>40401</v>
      </c>
    </row>
    <row r="10" spans="1:6" s="74" customFormat="1" ht="45" customHeight="1">
      <c r="A10" s="69" t="s">
        <v>1319</v>
      </c>
      <c r="B10" s="86">
        <v>43095</v>
      </c>
      <c r="C10" s="86">
        <v>43893</v>
      </c>
      <c r="D10" s="87">
        <v>101.851722937696</v>
      </c>
      <c r="E10" s="88">
        <v>8.7321640903686095</v>
      </c>
      <c r="F10" s="89">
        <v>40368</v>
      </c>
    </row>
    <row r="11" spans="1:6" s="74" customFormat="1" ht="45" customHeight="1">
      <c r="A11" s="69" t="s">
        <v>1320</v>
      </c>
      <c r="B11" s="90">
        <v>36</v>
      </c>
      <c r="C11" s="86">
        <v>83</v>
      </c>
      <c r="D11" s="87">
        <v>230.555555555556</v>
      </c>
      <c r="E11" s="88">
        <v>151.51515151515201</v>
      </c>
      <c r="F11" s="89">
        <v>33</v>
      </c>
    </row>
    <row r="12" spans="1:6" s="74" customFormat="1" ht="45" customHeight="1">
      <c r="A12" s="91" t="s">
        <v>1322</v>
      </c>
      <c r="B12" s="92">
        <v>53009</v>
      </c>
      <c r="C12" s="82">
        <v>54236</v>
      </c>
      <c r="D12" s="83">
        <v>102.31470127714201</v>
      </c>
      <c r="E12" s="84">
        <v>10.6518412730797</v>
      </c>
      <c r="F12" s="85">
        <v>49015</v>
      </c>
    </row>
    <row r="13" spans="1:6" s="74" customFormat="1" ht="45" customHeight="1">
      <c r="A13" s="93" t="s">
        <v>1323</v>
      </c>
      <c r="B13" s="94">
        <v>52949</v>
      </c>
      <c r="C13" s="86">
        <v>54074</v>
      </c>
      <c r="D13" s="87">
        <v>102.124686018622</v>
      </c>
      <c r="E13" s="88">
        <v>10.445261437908499</v>
      </c>
      <c r="F13" s="89">
        <v>48960</v>
      </c>
    </row>
    <row r="14" spans="1:6" s="75" customFormat="1" ht="45" customHeight="1">
      <c r="A14" s="69" t="s">
        <v>1320</v>
      </c>
      <c r="B14" s="94">
        <v>60</v>
      </c>
      <c r="C14" s="86">
        <v>162</v>
      </c>
      <c r="D14" s="87">
        <v>270</v>
      </c>
      <c r="E14" s="88">
        <v>194.54545454545499</v>
      </c>
      <c r="F14" s="89">
        <v>55</v>
      </c>
    </row>
  </sheetData>
  <mergeCells count="5">
    <mergeCell ref="A2:F2"/>
    <mergeCell ref="C4:E4"/>
    <mergeCell ref="A4:A5"/>
    <mergeCell ref="B4:B5"/>
    <mergeCell ref="F4:F5"/>
  </mergeCells>
  <phoneticPr fontId="33" type="noConversion"/>
  <pageMargins left="0.66874999999999996" right="0.47222222222222199" top="0.75138888888888899" bottom="0.75138888888888899" header="0.29861111111111099" footer="0.29861111111111099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B9" sqref="B9:B10"/>
    </sheetView>
  </sheetViews>
  <sheetFormatPr defaultColWidth="9" defaultRowHeight="14.25"/>
  <cols>
    <col min="1" max="1" width="45.625" style="59" customWidth="1"/>
    <col min="2" max="2" width="20.625" style="60" customWidth="1"/>
    <col min="3" max="3" width="15.625" style="59" customWidth="1"/>
    <col min="4" max="5" width="9" style="59"/>
    <col min="6" max="6" width="9" style="59" hidden="1" customWidth="1"/>
    <col min="7" max="16384" width="9" style="59"/>
  </cols>
  <sheetData>
    <row r="1" spans="1:3" ht="17.25" customHeight="1">
      <c r="A1" s="61" t="s">
        <v>1335</v>
      </c>
    </row>
    <row r="2" spans="1:3" ht="30.75" customHeight="1">
      <c r="A2" s="387" t="s">
        <v>1336</v>
      </c>
      <c r="B2" s="387"/>
      <c r="C2" s="387"/>
    </row>
    <row r="3" spans="1:3" ht="19.5" customHeight="1">
      <c r="A3" s="62"/>
      <c r="B3" s="63"/>
      <c r="C3" s="63" t="s">
        <v>2</v>
      </c>
    </row>
    <row r="4" spans="1:3" s="58" customFormat="1" ht="45" customHeight="1">
      <c r="A4" s="64" t="s">
        <v>3</v>
      </c>
      <c r="B4" s="65" t="s">
        <v>6</v>
      </c>
      <c r="C4" s="65" t="s">
        <v>1326</v>
      </c>
    </row>
    <row r="5" spans="1:3" s="58" customFormat="1" ht="45" customHeight="1">
      <c r="A5" s="66" t="s">
        <v>1327</v>
      </c>
      <c r="B5" s="67">
        <v>-274</v>
      </c>
      <c r="C5" s="68"/>
    </row>
    <row r="6" spans="1:3" s="58" customFormat="1" ht="45" customHeight="1">
      <c r="A6" s="69" t="s">
        <v>1328</v>
      </c>
      <c r="B6" s="70">
        <v>1996</v>
      </c>
      <c r="C6" s="68"/>
    </row>
    <row r="7" spans="1:3" s="58" customFormat="1" ht="45" customHeight="1">
      <c r="A7" s="69" t="s">
        <v>1329</v>
      </c>
      <c r="B7" s="70">
        <v>-2270</v>
      </c>
      <c r="C7" s="68"/>
    </row>
    <row r="8" spans="1:3" s="58" customFormat="1" ht="45" customHeight="1">
      <c r="A8" s="66" t="s">
        <v>1330</v>
      </c>
      <c r="B8" s="67">
        <v>83981</v>
      </c>
      <c r="C8" s="68"/>
    </row>
    <row r="9" spans="1:3" s="58" customFormat="1" ht="45" customHeight="1">
      <c r="A9" s="69" t="s">
        <v>1328</v>
      </c>
      <c r="B9" s="70">
        <v>79860</v>
      </c>
      <c r="C9" s="68"/>
    </row>
    <row r="10" spans="1:3" s="58" customFormat="1" ht="45" customHeight="1">
      <c r="A10" s="69" t="s">
        <v>1329</v>
      </c>
      <c r="B10" s="70">
        <v>4121</v>
      </c>
      <c r="C10" s="71"/>
    </row>
  </sheetData>
  <mergeCells count="1">
    <mergeCell ref="A2:C2"/>
  </mergeCells>
  <phoneticPr fontId="33" type="noConversion"/>
  <pageMargins left="1.0236111111111099" right="0.51180555555555596" top="0.75138888888888899" bottom="0.75138888888888899" header="0.29861111111111099" footer="0.29861111111111099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C5" sqref="C5"/>
    </sheetView>
  </sheetViews>
  <sheetFormatPr defaultColWidth="8.75" defaultRowHeight="14.25"/>
  <cols>
    <col min="1" max="1" width="13.25" style="26" customWidth="1"/>
    <col min="2" max="2" width="21.75" style="26" customWidth="1"/>
    <col min="3" max="3" width="22.125" style="26" customWidth="1"/>
    <col min="4" max="4" width="23.125" style="26" customWidth="1"/>
    <col min="5" max="255" width="8.75" style="26"/>
    <col min="256" max="256" width="10.375" style="26" customWidth="1"/>
    <col min="257" max="260" width="15.125" style="26" customWidth="1"/>
    <col min="261" max="511" width="8.75" style="26"/>
    <col min="512" max="512" width="10.375" style="26" customWidth="1"/>
    <col min="513" max="516" width="15.125" style="26" customWidth="1"/>
    <col min="517" max="767" width="8.75" style="26"/>
    <col min="768" max="768" width="10.375" style="26" customWidth="1"/>
    <col min="769" max="772" width="15.125" style="26" customWidth="1"/>
    <col min="773" max="1023" width="8.75" style="26"/>
    <col min="1024" max="1024" width="10.375" style="26" customWidth="1"/>
    <col min="1025" max="1028" width="15.125" style="26" customWidth="1"/>
    <col min="1029" max="1279" width="8.75" style="26"/>
    <col min="1280" max="1280" width="10.375" style="26" customWidth="1"/>
    <col min="1281" max="1284" width="15.125" style="26" customWidth="1"/>
    <col min="1285" max="1535" width="8.75" style="26"/>
    <col min="1536" max="1536" width="10.375" style="26" customWidth="1"/>
    <col min="1537" max="1540" width="15.125" style="26" customWidth="1"/>
    <col min="1541" max="1791" width="8.75" style="26"/>
    <col min="1792" max="1792" width="10.375" style="26" customWidth="1"/>
    <col min="1793" max="1796" width="15.125" style="26" customWidth="1"/>
    <col min="1797" max="2047" width="8.75" style="26"/>
    <col min="2048" max="2048" width="10.375" style="26" customWidth="1"/>
    <col min="2049" max="2052" width="15.125" style="26" customWidth="1"/>
    <col min="2053" max="2303" width="8.75" style="26"/>
    <col min="2304" max="2304" width="10.375" style="26" customWidth="1"/>
    <col min="2305" max="2308" width="15.125" style="26" customWidth="1"/>
    <col min="2309" max="2559" width="8.75" style="26"/>
    <col min="2560" max="2560" width="10.375" style="26" customWidth="1"/>
    <col min="2561" max="2564" width="15.125" style="26" customWidth="1"/>
    <col min="2565" max="2815" width="8.75" style="26"/>
    <col min="2816" max="2816" width="10.375" style="26" customWidth="1"/>
    <col min="2817" max="2820" width="15.125" style="26" customWidth="1"/>
    <col min="2821" max="3071" width="8.75" style="26"/>
    <col min="3072" max="3072" width="10.375" style="26" customWidth="1"/>
    <col min="3073" max="3076" width="15.125" style="26" customWidth="1"/>
    <col min="3077" max="3327" width="8.75" style="26"/>
    <col min="3328" max="3328" width="10.375" style="26" customWidth="1"/>
    <col min="3329" max="3332" width="15.125" style="26" customWidth="1"/>
    <col min="3333" max="3583" width="8.75" style="26"/>
    <col min="3584" max="3584" width="10.375" style="26" customWidth="1"/>
    <col min="3585" max="3588" width="15.125" style="26" customWidth="1"/>
    <col min="3589" max="3839" width="8.75" style="26"/>
    <col min="3840" max="3840" width="10.375" style="26" customWidth="1"/>
    <col min="3841" max="3844" width="15.125" style="26" customWidth="1"/>
    <col min="3845" max="4095" width="8.75" style="26"/>
    <col min="4096" max="4096" width="10.375" style="26" customWidth="1"/>
    <col min="4097" max="4100" width="15.125" style="26" customWidth="1"/>
    <col min="4101" max="4351" width="8.75" style="26"/>
    <col min="4352" max="4352" width="10.375" style="26" customWidth="1"/>
    <col min="4353" max="4356" width="15.125" style="26" customWidth="1"/>
    <col min="4357" max="4607" width="8.75" style="26"/>
    <col min="4608" max="4608" width="10.375" style="26" customWidth="1"/>
    <col min="4609" max="4612" width="15.125" style="26" customWidth="1"/>
    <col min="4613" max="4863" width="8.75" style="26"/>
    <col min="4864" max="4864" width="10.375" style="26" customWidth="1"/>
    <col min="4865" max="4868" width="15.125" style="26" customWidth="1"/>
    <col min="4869" max="5119" width="8.75" style="26"/>
    <col min="5120" max="5120" width="10.375" style="26" customWidth="1"/>
    <col min="5121" max="5124" width="15.125" style="26" customWidth="1"/>
    <col min="5125" max="5375" width="8.75" style="26"/>
    <col min="5376" max="5376" width="10.375" style="26" customWidth="1"/>
    <col min="5377" max="5380" width="15.125" style="26" customWidth="1"/>
    <col min="5381" max="5631" width="8.75" style="26"/>
    <col min="5632" max="5632" width="10.375" style="26" customWidth="1"/>
    <col min="5633" max="5636" width="15.125" style="26" customWidth="1"/>
    <col min="5637" max="5887" width="8.75" style="26"/>
    <col min="5888" max="5888" width="10.375" style="26" customWidth="1"/>
    <col min="5889" max="5892" width="15.125" style="26" customWidth="1"/>
    <col min="5893" max="6143" width="8.75" style="26"/>
    <col min="6144" max="6144" width="10.375" style="26" customWidth="1"/>
    <col min="6145" max="6148" width="15.125" style="26" customWidth="1"/>
    <col min="6149" max="6399" width="8.75" style="26"/>
    <col min="6400" max="6400" width="10.375" style="26" customWidth="1"/>
    <col min="6401" max="6404" width="15.125" style="26" customWidth="1"/>
    <col min="6405" max="6655" width="8.75" style="26"/>
    <col min="6656" max="6656" width="10.375" style="26" customWidth="1"/>
    <col min="6657" max="6660" width="15.125" style="26" customWidth="1"/>
    <col min="6661" max="6911" width="8.75" style="26"/>
    <col min="6912" max="6912" width="10.375" style="26" customWidth="1"/>
    <col min="6913" max="6916" width="15.125" style="26" customWidth="1"/>
    <col min="6917" max="7167" width="8.75" style="26"/>
    <col min="7168" max="7168" width="10.375" style="26" customWidth="1"/>
    <col min="7169" max="7172" width="15.125" style="26" customWidth="1"/>
    <col min="7173" max="7423" width="8.75" style="26"/>
    <col min="7424" max="7424" width="10.375" style="26" customWidth="1"/>
    <col min="7425" max="7428" width="15.125" style="26" customWidth="1"/>
    <col min="7429" max="7679" width="8.75" style="26"/>
    <col min="7680" max="7680" width="10.375" style="26" customWidth="1"/>
    <col min="7681" max="7684" width="15.125" style="26" customWidth="1"/>
    <col min="7685" max="7935" width="8.75" style="26"/>
    <col min="7936" max="7936" width="10.375" style="26" customWidth="1"/>
    <col min="7937" max="7940" width="15.125" style="26" customWidth="1"/>
    <col min="7941" max="8191" width="8.75" style="26"/>
    <col min="8192" max="8192" width="10.375" style="26" customWidth="1"/>
    <col min="8193" max="8196" width="15.125" style="26" customWidth="1"/>
    <col min="8197" max="8447" width="8.75" style="26"/>
    <col min="8448" max="8448" width="10.375" style="26" customWidth="1"/>
    <col min="8449" max="8452" width="15.125" style="26" customWidth="1"/>
    <col min="8453" max="8703" width="8.75" style="26"/>
    <col min="8704" max="8704" width="10.375" style="26" customWidth="1"/>
    <col min="8705" max="8708" width="15.125" style="26" customWidth="1"/>
    <col min="8709" max="8959" width="8.75" style="26"/>
    <col min="8960" max="8960" width="10.375" style="26" customWidth="1"/>
    <col min="8961" max="8964" width="15.125" style="26" customWidth="1"/>
    <col min="8965" max="9215" width="8.75" style="26"/>
    <col min="9216" max="9216" width="10.375" style="26" customWidth="1"/>
    <col min="9217" max="9220" width="15.125" style="26" customWidth="1"/>
    <col min="9221" max="9471" width="8.75" style="26"/>
    <col min="9472" max="9472" width="10.375" style="26" customWidth="1"/>
    <col min="9473" max="9476" width="15.125" style="26" customWidth="1"/>
    <col min="9477" max="9727" width="8.75" style="26"/>
    <col min="9728" max="9728" width="10.375" style="26" customWidth="1"/>
    <col min="9729" max="9732" width="15.125" style="26" customWidth="1"/>
    <col min="9733" max="9983" width="8.75" style="26"/>
    <col min="9984" max="9984" width="10.375" style="26" customWidth="1"/>
    <col min="9985" max="9988" width="15.125" style="26" customWidth="1"/>
    <col min="9989" max="10239" width="8.75" style="26"/>
    <col min="10240" max="10240" width="10.375" style="26" customWidth="1"/>
    <col min="10241" max="10244" width="15.125" style="26" customWidth="1"/>
    <col min="10245" max="10495" width="8.75" style="26"/>
    <col min="10496" max="10496" width="10.375" style="26" customWidth="1"/>
    <col min="10497" max="10500" width="15.125" style="26" customWidth="1"/>
    <col min="10501" max="10751" width="8.75" style="26"/>
    <col min="10752" max="10752" width="10.375" style="26" customWidth="1"/>
    <col min="10753" max="10756" width="15.125" style="26" customWidth="1"/>
    <col min="10757" max="11007" width="8.75" style="26"/>
    <col min="11008" max="11008" width="10.375" style="26" customWidth="1"/>
    <col min="11009" max="11012" width="15.125" style="26" customWidth="1"/>
    <col min="11013" max="11263" width="8.75" style="26"/>
    <col min="11264" max="11264" width="10.375" style="26" customWidth="1"/>
    <col min="11265" max="11268" width="15.125" style="26" customWidth="1"/>
    <col min="11269" max="11519" width="8.75" style="26"/>
    <col min="11520" max="11520" width="10.375" style="26" customWidth="1"/>
    <col min="11521" max="11524" width="15.125" style="26" customWidth="1"/>
    <col min="11525" max="11775" width="8.75" style="26"/>
    <col min="11776" max="11776" width="10.375" style="26" customWidth="1"/>
    <col min="11777" max="11780" width="15.125" style="26" customWidth="1"/>
    <col min="11781" max="12031" width="8.75" style="26"/>
    <col min="12032" max="12032" width="10.375" style="26" customWidth="1"/>
    <col min="12033" max="12036" width="15.125" style="26" customWidth="1"/>
    <col min="12037" max="12287" width="8.75" style="26"/>
    <col min="12288" max="12288" width="10.375" style="26" customWidth="1"/>
    <col min="12289" max="12292" width="15.125" style="26" customWidth="1"/>
    <col min="12293" max="12543" width="8.75" style="26"/>
    <col min="12544" max="12544" width="10.375" style="26" customWidth="1"/>
    <col min="12545" max="12548" width="15.125" style="26" customWidth="1"/>
    <col min="12549" max="12799" width="8.75" style="26"/>
    <col min="12800" max="12800" width="10.375" style="26" customWidth="1"/>
    <col min="12801" max="12804" width="15.125" style="26" customWidth="1"/>
    <col min="12805" max="13055" width="8.75" style="26"/>
    <col min="13056" max="13056" width="10.375" style="26" customWidth="1"/>
    <col min="13057" max="13060" width="15.125" style="26" customWidth="1"/>
    <col min="13061" max="13311" width="8.75" style="26"/>
    <col min="13312" max="13312" width="10.375" style="26" customWidth="1"/>
    <col min="13313" max="13316" width="15.125" style="26" customWidth="1"/>
    <col min="13317" max="13567" width="8.75" style="26"/>
    <col min="13568" max="13568" width="10.375" style="26" customWidth="1"/>
    <col min="13569" max="13572" width="15.125" style="26" customWidth="1"/>
    <col min="13573" max="13823" width="8.75" style="26"/>
    <col min="13824" max="13824" width="10.375" style="26" customWidth="1"/>
    <col min="13825" max="13828" width="15.125" style="26" customWidth="1"/>
    <col min="13829" max="14079" width="8.75" style="26"/>
    <col min="14080" max="14080" width="10.375" style="26" customWidth="1"/>
    <col min="14081" max="14084" width="15.125" style="26" customWidth="1"/>
    <col min="14085" max="14335" width="8.75" style="26"/>
    <col min="14336" max="14336" width="10.375" style="26" customWidth="1"/>
    <col min="14337" max="14340" width="15.125" style="26" customWidth="1"/>
    <col min="14341" max="14591" width="8.75" style="26"/>
    <col min="14592" max="14592" width="10.375" style="26" customWidth="1"/>
    <col min="14593" max="14596" width="15.125" style="26" customWidth="1"/>
    <col min="14597" max="14847" width="8.75" style="26"/>
    <col min="14848" max="14848" width="10.375" style="26" customWidth="1"/>
    <col min="14849" max="14852" width="15.125" style="26" customWidth="1"/>
    <col min="14853" max="15103" width="8.75" style="26"/>
    <col min="15104" max="15104" width="10.375" style="26" customWidth="1"/>
    <col min="15105" max="15108" width="15.125" style="26" customWidth="1"/>
    <col min="15109" max="15359" width="8.75" style="26"/>
    <col min="15360" max="15360" width="10.375" style="26" customWidth="1"/>
    <col min="15361" max="15364" width="15.125" style="26" customWidth="1"/>
    <col min="15365" max="15615" width="8.75" style="26"/>
    <col min="15616" max="15616" width="10.375" style="26" customWidth="1"/>
    <col min="15617" max="15620" width="15.125" style="26" customWidth="1"/>
    <col min="15621" max="15871" width="8.75" style="26"/>
    <col min="15872" max="15872" width="10.375" style="26" customWidth="1"/>
    <col min="15873" max="15876" width="15.125" style="26" customWidth="1"/>
    <col min="15877" max="16127" width="8.75" style="26"/>
    <col min="16128" max="16128" width="10.375" style="26" customWidth="1"/>
    <col min="16129" max="16132" width="15.125" style="26" customWidth="1"/>
    <col min="16133" max="16384" width="8.75" style="26"/>
  </cols>
  <sheetData>
    <row r="1" spans="1:10" ht="18" customHeight="1">
      <c r="A1" s="1" t="s">
        <v>1337</v>
      </c>
      <c r="B1" s="27"/>
      <c r="C1" s="27"/>
      <c r="D1" s="52"/>
    </row>
    <row r="2" spans="1:10" ht="28.15" customHeight="1">
      <c r="A2" s="390" t="s">
        <v>1338</v>
      </c>
      <c r="B2" s="390"/>
      <c r="C2" s="390"/>
      <c r="D2" s="390"/>
    </row>
    <row r="3" spans="1:10" ht="21" customHeight="1">
      <c r="A3" s="28"/>
      <c r="B3" s="28"/>
      <c r="C3" s="28"/>
      <c r="D3" s="28" t="s">
        <v>2</v>
      </c>
    </row>
    <row r="4" spans="1:10" ht="60" customHeight="1">
      <c r="A4" s="53" t="s">
        <v>1300</v>
      </c>
      <c r="B4" s="53" t="s">
        <v>1339</v>
      </c>
      <c r="C4" s="53" t="s">
        <v>1340</v>
      </c>
      <c r="D4" s="53" t="s">
        <v>1341</v>
      </c>
    </row>
    <row r="5" spans="1:10" ht="53.25" customHeight="1">
      <c r="A5" s="54" t="s">
        <v>1178</v>
      </c>
      <c r="B5" s="55">
        <v>391624.08</v>
      </c>
      <c r="C5" s="55">
        <v>433914.666343686</v>
      </c>
      <c r="D5" s="55">
        <v>429424.08</v>
      </c>
      <c r="H5" s="36"/>
      <c r="I5" s="36"/>
      <c r="J5" s="36"/>
    </row>
    <row r="6" spans="1:10" ht="30.4" customHeight="1">
      <c r="A6" s="35"/>
      <c r="B6" s="35"/>
      <c r="C6" s="35"/>
      <c r="D6" s="56"/>
      <c r="H6" s="36"/>
      <c r="I6" s="36"/>
      <c r="J6" s="36"/>
    </row>
    <row r="7" spans="1:10" ht="30.4" customHeight="1">
      <c r="A7" s="35"/>
      <c r="B7" s="35"/>
      <c r="C7" s="35"/>
      <c r="D7" s="56"/>
      <c r="H7" s="36"/>
      <c r="I7" s="36"/>
      <c r="J7" s="36"/>
    </row>
    <row r="8" spans="1:10" ht="30.4" customHeight="1">
      <c r="A8" s="35"/>
      <c r="B8" s="35"/>
      <c r="C8" s="35"/>
      <c r="D8" s="56"/>
      <c r="H8" s="36"/>
      <c r="I8" s="36"/>
      <c r="J8" s="36"/>
    </row>
    <row r="9" spans="1:10" ht="30.4" customHeight="1">
      <c r="A9" s="35"/>
      <c r="B9" s="35"/>
      <c r="C9" s="35"/>
      <c r="D9" s="56"/>
      <c r="H9" s="36"/>
      <c r="I9" s="36"/>
      <c r="J9" s="36"/>
    </row>
    <row r="10" spans="1:10" ht="30.4" customHeight="1">
      <c r="A10" s="35"/>
      <c r="B10" s="35"/>
      <c r="C10" s="35"/>
      <c r="D10" s="56"/>
      <c r="H10" s="36"/>
      <c r="I10" s="36"/>
      <c r="J10" s="36"/>
    </row>
    <row r="11" spans="1:10" ht="20.65" customHeight="1">
      <c r="A11" s="391"/>
      <c r="B11" s="391"/>
      <c r="C11" s="391"/>
      <c r="D11" s="391"/>
    </row>
    <row r="12" spans="1:10">
      <c r="A12" s="35"/>
      <c r="B12" s="35"/>
      <c r="C12" s="35"/>
      <c r="D12" s="35"/>
    </row>
    <row r="13" spans="1:10">
      <c r="A13" s="57"/>
      <c r="B13" s="57"/>
      <c r="C13" s="57"/>
      <c r="D13" s="57"/>
    </row>
    <row r="14" spans="1:10">
      <c r="A14" s="57"/>
      <c r="B14" s="57"/>
      <c r="C14" s="57"/>
      <c r="D14" s="57"/>
    </row>
    <row r="15" spans="1:10">
      <c r="A15" s="57"/>
      <c r="B15" s="57"/>
      <c r="C15" s="57"/>
      <c r="D15" s="57"/>
    </row>
    <row r="16" spans="1:10">
      <c r="A16" s="35"/>
      <c r="B16" s="35"/>
      <c r="C16" s="35"/>
      <c r="D16" s="35"/>
    </row>
    <row r="17" spans="1:4">
      <c r="A17" s="35"/>
      <c r="B17" s="35"/>
      <c r="C17" s="35"/>
      <c r="D17" s="35"/>
    </row>
    <row r="18" spans="1:4">
      <c r="A18" s="35"/>
      <c r="B18" s="35"/>
      <c r="C18" s="35"/>
      <c r="D18" s="35"/>
    </row>
    <row r="19" spans="1:4">
      <c r="A19" s="35"/>
      <c r="B19" s="35"/>
      <c r="C19" s="35"/>
      <c r="D19" s="35"/>
    </row>
    <row r="20" spans="1:4">
      <c r="A20" s="35"/>
      <c r="B20" s="35"/>
      <c r="C20" s="35"/>
      <c r="D20" s="35"/>
    </row>
    <row r="21" spans="1:4">
      <c r="A21" s="35"/>
      <c r="B21" s="35"/>
      <c r="C21" s="35"/>
      <c r="D21" s="35"/>
    </row>
    <row r="22" spans="1:4">
      <c r="A22" s="35"/>
      <c r="B22" s="35"/>
      <c r="C22" s="35"/>
      <c r="D22" s="35"/>
    </row>
    <row r="23" spans="1:4">
      <c r="A23" s="35"/>
      <c r="B23" s="35"/>
      <c r="C23" s="35"/>
      <c r="D23" s="35"/>
    </row>
    <row r="24" spans="1:4">
      <c r="A24" s="35"/>
      <c r="B24" s="35"/>
      <c r="C24" s="35"/>
      <c r="D24" s="35"/>
    </row>
    <row r="25" spans="1:4">
      <c r="A25" s="35"/>
      <c r="B25" s="35"/>
      <c r="C25" s="35"/>
      <c r="D25" s="35"/>
    </row>
    <row r="26" spans="1:4">
      <c r="A26" s="35"/>
      <c r="B26" s="35"/>
      <c r="C26" s="35"/>
      <c r="D26" s="35"/>
    </row>
    <row r="27" spans="1:4">
      <c r="A27" s="35"/>
      <c r="B27" s="35"/>
      <c r="C27" s="35"/>
      <c r="D27" s="35"/>
    </row>
    <row r="28" spans="1:4">
      <c r="A28" s="35"/>
      <c r="B28" s="35"/>
      <c r="C28" s="35"/>
      <c r="D28" s="35"/>
    </row>
    <row r="29" spans="1:4">
      <c r="A29" s="35"/>
      <c r="B29" s="35"/>
      <c r="C29" s="35"/>
      <c r="D29" s="35"/>
    </row>
    <row r="30" spans="1:4">
      <c r="A30" s="35"/>
      <c r="B30" s="35"/>
      <c r="C30" s="35"/>
      <c r="D30" s="35"/>
    </row>
    <row r="31" spans="1:4">
      <c r="A31" s="35"/>
      <c r="B31" s="35"/>
      <c r="C31" s="35"/>
      <c r="D31" s="35"/>
    </row>
    <row r="32" spans="1:4">
      <c r="A32" s="35"/>
      <c r="B32" s="35"/>
      <c r="C32" s="35"/>
      <c r="D32" s="35"/>
    </row>
    <row r="33" spans="1:4">
      <c r="A33" s="35"/>
      <c r="B33" s="35"/>
      <c r="C33" s="35"/>
      <c r="D33" s="35"/>
    </row>
  </sheetData>
  <mergeCells count="2">
    <mergeCell ref="A2:D2"/>
    <mergeCell ref="A11:D11"/>
  </mergeCells>
  <phoneticPr fontId="33" type="noConversion"/>
  <pageMargins left="0.7" right="0.7" top="0.75" bottom="0.75" header="0.3" footer="0.3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activeCell="B5" sqref="B5"/>
    </sheetView>
  </sheetViews>
  <sheetFormatPr defaultColWidth="8.75" defaultRowHeight="14.25"/>
  <cols>
    <col min="1" max="1" width="10.375" style="26" customWidth="1"/>
    <col min="2" max="2" width="23" style="26" customWidth="1"/>
    <col min="3" max="3" width="22.5" style="26" customWidth="1"/>
    <col min="4" max="4" width="22.125" style="26" customWidth="1"/>
    <col min="5" max="255" width="8.75" style="26"/>
    <col min="256" max="256" width="9" style="26" customWidth="1"/>
    <col min="257" max="260" width="16.375" style="26" customWidth="1"/>
    <col min="261" max="511" width="8.75" style="26"/>
    <col min="512" max="512" width="9" style="26" customWidth="1"/>
    <col min="513" max="516" width="16.375" style="26" customWidth="1"/>
    <col min="517" max="767" width="8.75" style="26"/>
    <col min="768" max="768" width="9" style="26" customWidth="1"/>
    <col min="769" max="772" width="16.375" style="26" customWidth="1"/>
    <col min="773" max="1023" width="8.75" style="26"/>
    <col min="1024" max="1024" width="9" style="26" customWidth="1"/>
    <col min="1025" max="1028" width="16.375" style="26" customWidth="1"/>
    <col min="1029" max="1279" width="8.75" style="26"/>
    <col min="1280" max="1280" width="9" style="26" customWidth="1"/>
    <col min="1281" max="1284" width="16.375" style="26" customWidth="1"/>
    <col min="1285" max="1535" width="8.75" style="26"/>
    <col min="1536" max="1536" width="9" style="26" customWidth="1"/>
    <col min="1537" max="1540" width="16.375" style="26" customWidth="1"/>
    <col min="1541" max="1791" width="8.75" style="26"/>
    <col min="1792" max="1792" width="9" style="26" customWidth="1"/>
    <col min="1793" max="1796" width="16.375" style="26" customWidth="1"/>
    <col min="1797" max="2047" width="8.75" style="26"/>
    <col min="2048" max="2048" width="9" style="26" customWidth="1"/>
    <col min="2049" max="2052" width="16.375" style="26" customWidth="1"/>
    <col min="2053" max="2303" width="8.75" style="26"/>
    <col min="2304" max="2304" width="9" style="26" customWidth="1"/>
    <col min="2305" max="2308" width="16.375" style="26" customWidth="1"/>
    <col min="2309" max="2559" width="8.75" style="26"/>
    <col min="2560" max="2560" width="9" style="26" customWidth="1"/>
    <col min="2561" max="2564" width="16.375" style="26" customWidth="1"/>
    <col min="2565" max="2815" width="8.75" style="26"/>
    <col min="2816" max="2816" width="9" style="26" customWidth="1"/>
    <col min="2817" max="2820" width="16.375" style="26" customWidth="1"/>
    <col min="2821" max="3071" width="8.75" style="26"/>
    <col min="3072" max="3072" width="9" style="26" customWidth="1"/>
    <col min="3073" max="3076" width="16.375" style="26" customWidth="1"/>
    <col min="3077" max="3327" width="8.75" style="26"/>
    <col min="3328" max="3328" width="9" style="26" customWidth="1"/>
    <col min="3329" max="3332" width="16.375" style="26" customWidth="1"/>
    <col min="3333" max="3583" width="8.75" style="26"/>
    <col min="3584" max="3584" width="9" style="26" customWidth="1"/>
    <col min="3585" max="3588" width="16.375" style="26" customWidth="1"/>
    <col min="3589" max="3839" width="8.75" style="26"/>
    <col min="3840" max="3840" width="9" style="26" customWidth="1"/>
    <col min="3841" max="3844" width="16.375" style="26" customWidth="1"/>
    <col min="3845" max="4095" width="8.75" style="26"/>
    <col min="4096" max="4096" width="9" style="26" customWidth="1"/>
    <col min="4097" max="4100" width="16.375" style="26" customWidth="1"/>
    <col min="4101" max="4351" width="8.75" style="26"/>
    <col min="4352" max="4352" width="9" style="26" customWidth="1"/>
    <col min="4353" max="4356" width="16.375" style="26" customWidth="1"/>
    <col min="4357" max="4607" width="8.75" style="26"/>
    <col min="4608" max="4608" width="9" style="26" customWidth="1"/>
    <col min="4609" max="4612" width="16.375" style="26" customWidth="1"/>
    <col min="4613" max="4863" width="8.75" style="26"/>
    <col min="4864" max="4864" width="9" style="26" customWidth="1"/>
    <col min="4865" max="4868" width="16.375" style="26" customWidth="1"/>
    <col min="4869" max="5119" width="8.75" style="26"/>
    <col min="5120" max="5120" width="9" style="26" customWidth="1"/>
    <col min="5121" max="5124" width="16.375" style="26" customWidth="1"/>
    <col min="5125" max="5375" width="8.75" style="26"/>
    <col min="5376" max="5376" width="9" style="26" customWidth="1"/>
    <col min="5377" max="5380" width="16.375" style="26" customWidth="1"/>
    <col min="5381" max="5631" width="8.75" style="26"/>
    <col min="5632" max="5632" width="9" style="26" customWidth="1"/>
    <col min="5633" max="5636" width="16.375" style="26" customWidth="1"/>
    <col min="5637" max="5887" width="8.75" style="26"/>
    <col min="5888" max="5888" width="9" style="26" customWidth="1"/>
    <col min="5889" max="5892" width="16.375" style="26" customWidth="1"/>
    <col min="5893" max="6143" width="8.75" style="26"/>
    <col min="6144" max="6144" width="9" style="26" customWidth="1"/>
    <col min="6145" max="6148" width="16.375" style="26" customWidth="1"/>
    <col min="6149" max="6399" width="8.75" style="26"/>
    <col min="6400" max="6400" width="9" style="26" customWidth="1"/>
    <col min="6401" max="6404" width="16.375" style="26" customWidth="1"/>
    <col min="6405" max="6655" width="8.75" style="26"/>
    <col min="6656" max="6656" width="9" style="26" customWidth="1"/>
    <col min="6657" max="6660" width="16.375" style="26" customWidth="1"/>
    <col min="6661" max="6911" width="8.75" style="26"/>
    <col min="6912" max="6912" width="9" style="26" customWidth="1"/>
    <col min="6913" max="6916" width="16.375" style="26" customWidth="1"/>
    <col min="6917" max="7167" width="8.75" style="26"/>
    <col min="7168" max="7168" width="9" style="26" customWidth="1"/>
    <col min="7169" max="7172" width="16.375" style="26" customWidth="1"/>
    <col min="7173" max="7423" width="8.75" style="26"/>
    <col min="7424" max="7424" width="9" style="26" customWidth="1"/>
    <col min="7425" max="7428" width="16.375" style="26" customWidth="1"/>
    <col min="7429" max="7679" width="8.75" style="26"/>
    <col min="7680" max="7680" width="9" style="26" customWidth="1"/>
    <col min="7681" max="7684" width="16.375" style="26" customWidth="1"/>
    <col min="7685" max="7935" width="8.75" style="26"/>
    <col min="7936" max="7936" width="9" style="26" customWidth="1"/>
    <col min="7937" max="7940" width="16.375" style="26" customWidth="1"/>
    <col min="7941" max="8191" width="8.75" style="26"/>
    <col min="8192" max="8192" width="9" style="26" customWidth="1"/>
    <col min="8193" max="8196" width="16.375" style="26" customWidth="1"/>
    <col min="8197" max="8447" width="8.75" style="26"/>
    <col min="8448" max="8448" width="9" style="26" customWidth="1"/>
    <col min="8449" max="8452" width="16.375" style="26" customWidth="1"/>
    <col min="8453" max="8703" width="8.75" style="26"/>
    <col min="8704" max="8704" width="9" style="26" customWidth="1"/>
    <col min="8705" max="8708" width="16.375" style="26" customWidth="1"/>
    <col min="8709" max="8959" width="8.75" style="26"/>
    <col min="8960" max="8960" width="9" style="26" customWidth="1"/>
    <col min="8961" max="8964" width="16.375" style="26" customWidth="1"/>
    <col min="8965" max="9215" width="8.75" style="26"/>
    <col min="9216" max="9216" width="9" style="26" customWidth="1"/>
    <col min="9217" max="9220" width="16.375" style="26" customWidth="1"/>
    <col min="9221" max="9471" width="8.75" style="26"/>
    <col min="9472" max="9472" width="9" style="26" customWidth="1"/>
    <col min="9473" max="9476" width="16.375" style="26" customWidth="1"/>
    <col min="9477" max="9727" width="8.75" style="26"/>
    <col min="9728" max="9728" width="9" style="26" customWidth="1"/>
    <col min="9729" max="9732" width="16.375" style="26" customWidth="1"/>
    <col min="9733" max="9983" width="8.75" style="26"/>
    <col min="9984" max="9984" width="9" style="26" customWidth="1"/>
    <col min="9985" max="9988" width="16.375" style="26" customWidth="1"/>
    <col min="9989" max="10239" width="8.75" style="26"/>
    <col min="10240" max="10240" width="9" style="26" customWidth="1"/>
    <col min="10241" max="10244" width="16.375" style="26" customWidth="1"/>
    <col min="10245" max="10495" width="8.75" style="26"/>
    <col min="10496" max="10496" width="9" style="26" customWidth="1"/>
    <col min="10497" max="10500" width="16.375" style="26" customWidth="1"/>
    <col min="10501" max="10751" width="8.75" style="26"/>
    <col min="10752" max="10752" width="9" style="26" customWidth="1"/>
    <col min="10753" max="10756" width="16.375" style="26" customWidth="1"/>
    <col min="10757" max="11007" width="8.75" style="26"/>
    <col min="11008" max="11008" width="9" style="26" customWidth="1"/>
    <col min="11009" max="11012" width="16.375" style="26" customWidth="1"/>
    <col min="11013" max="11263" width="8.75" style="26"/>
    <col min="11264" max="11264" width="9" style="26" customWidth="1"/>
    <col min="11265" max="11268" width="16.375" style="26" customWidth="1"/>
    <col min="11269" max="11519" width="8.75" style="26"/>
    <col min="11520" max="11520" width="9" style="26" customWidth="1"/>
    <col min="11521" max="11524" width="16.375" style="26" customWidth="1"/>
    <col min="11525" max="11775" width="8.75" style="26"/>
    <col min="11776" max="11776" width="9" style="26" customWidth="1"/>
    <col min="11777" max="11780" width="16.375" style="26" customWidth="1"/>
    <col min="11781" max="12031" width="8.75" style="26"/>
    <col min="12032" max="12032" width="9" style="26" customWidth="1"/>
    <col min="12033" max="12036" width="16.375" style="26" customWidth="1"/>
    <col min="12037" max="12287" width="8.75" style="26"/>
    <col min="12288" max="12288" width="9" style="26" customWidth="1"/>
    <col min="12289" max="12292" width="16.375" style="26" customWidth="1"/>
    <col min="12293" max="12543" width="8.75" style="26"/>
    <col min="12544" max="12544" width="9" style="26" customWidth="1"/>
    <col min="12545" max="12548" width="16.375" style="26" customWidth="1"/>
    <col min="12549" max="12799" width="8.75" style="26"/>
    <col min="12800" max="12800" width="9" style="26" customWidth="1"/>
    <col min="12801" max="12804" width="16.375" style="26" customWidth="1"/>
    <col min="12805" max="13055" width="8.75" style="26"/>
    <col min="13056" max="13056" width="9" style="26" customWidth="1"/>
    <col min="13057" max="13060" width="16.375" style="26" customWidth="1"/>
    <col min="13061" max="13311" width="8.75" style="26"/>
    <col min="13312" max="13312" width="9" style="26" customWidth="1"/>
    <col min="13313" max="13316" width="16.375" style="26" customWidth="1"/>
    <col min="13317" max="13567" width="8.75" style="26"/>
    <col min="13568" max="13568" width="9" style="26" customWidth="1"/>
    <col min="13569" max="13572" width="16.375" style="26" customWidth="1"/>
    <col min="13573" max="13823" width="8.75" style="26"/>
    <col min="13824" max="13824" width="9" style="26" customWidth="1"/>
    <col min="13825" max="13828" width="16.375" style="26" customWidth="1"/>
    <col min="13829" max="14079" width="8.75" style="26"/>
    <col min="14080" max="14080" width="9" style="26" customWidth="1"/>
    <col min="14081" max="14084" width="16.375" style="26" customWidth="1"/>
    <col min="14085" max="14335" width="8.75" style="26"/>
    <col min="14336" max="14336" width="9" style="26" customWidth="1"/>
    <col min="14337" max="14340" width="16.375" style="26" customWidth="1"/>
    <col min="14341" max="14591" width="8.75" style="26"/>
    <col min="14592" max="14592" width="9" style="26" customWidth="1"/>
    <col min="14593" max="14596" width="16.375" style="26" customWidth="1"/>
    <col min="14597" max="14847" width="8.75" style="26"/>
    <col min="14848" max="14848" width="9" style="26" customWidth="1"/>
    <col min="14849" max="14852" width="16.375" style="26" customWidth="1"/>
    <col min="14853" max="15103" width="8.75" style="26"/>
    <col min="15104" max="15104" width="9" style="26" customWidth="1"/>
    <col min="15105" max="15108" width="16.375" style="26" customWidth="1"/>
    <col min="15109" max="15359" width="8.75" style="26"/>
    <col min="15360" max="15360" width="9" style="26" customWidth="1"/>
    <col min="15361" max="15364" width="16.375" style="26" customWidth="1"/>
    <col min="15365" max="15615" width="8.75" style="26"/>
    <col min="15616" max="15616" width="9" style="26" customWidth="1"/>
    <col min="15617" max="15620" width="16.375" style="26" customWidth="1"/>
    <col min="15621" max="15871" width="8.75" style="26"/>
    <col min="15872" max="15872" width="9" style="26" customWidth="1"/>
    <col min="15873" max="15876" width="16.375" style="26" customWidth="1"/>
    <col min="15877" max="16127" width="8.75" style="26"/>
    <col min="16128" max="16128" width="9" style="26" customWidth="1"/>
    <col min="16129" max="16132" width="16.375" style="26" customWidth="1"/>
    <col min="16133" max="16384" width="8.75" style="26"/>
  </cols>
  <sheetData>
    <row r="1" spans="1:14" ht="18" customHeight="1">
      <c r="A1" s="1" t="s">
        <v>1342</v>
      </c>
      <c r="B1" s="45"/>
      <c r="C1" s="46"/>
      <c r="D1" s="46"/>
    </row>
    <row r="2" spans="1:14" ht="28.15" customHeight="1">
      <c r="A2" s="390" t="s">
        <v>1343</v>
      </c>
      <c r="B2" s="390"/>
      <c r="C2" s="390"/>
      <c r="D2" s="390"/>
    </row>
    <row r="3" spans="1:14" ht="32.65" customHeight="1">
      <c r="A3" s="38"/>
      <c r="B3" s="38"/>
      <c r="C3" s="38"/>
      <c r="D3" s="47" t="s">
        <v>2</v>
      </c>
    </row>
    <row r="4" spans="1:14" ht="53.65" customHeight="1">
      <c r="A4" s="29" t="s">
        <v>1300</v>
      </c>
      <c r="B4" s="29" t="s">
        <v>1344</v>
      </c>
      <c r="C4" s="29" t="s">
        <v>1345</v>
      </c>
      <c r="D4" s="29" t="s">
        <v>1346</v>
      </c>
    </row>
    <row r="5" spans="1:14" ht="51.75" customHeight="1">
      <c r="A5" s="30" t="s">
        <v>1178</v>
      </c>
      <c r="B5" s="51">
        <v>56324.08</v>
      </c>
      <c r="C5" s="51">
        <v>60814.666343685603</v>
      </c>
      <c r="D5" s="51">
        <v>56324.08</v>
      </c>
      <c r="F5" s="49"/>
      <c r="G5" s="49"/>
      <c r="H5" s="49"/>
      <c r="I5" s="49"/>
      <c r="K5" s="49"/>
      <c r="L5" s="49"/>
      <c r="M5" s="49"/>
      <c r="N5" s="49"/>
    </row>
    <row r="6" spans="1:14">
      <c r="A6" s="50"/>
      <c r="B6" s="50"/>
      <c r="C6" s="50"/>
      <c r="D6" s="50"/>
    </row>
  </sheetData>
  <mergeCells count="1">
    <mergeCell ref="A2:D2"/>
  </mergeCells>
  <phoneticPr fontId="33" type="noConversion"/>
  <pageMargins left="0.7" right="0.7" top="0.75" bottom="0.75" header="0.3" footer="0.3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activeCell="F20" sqref="F20"/>
    </sheetView>
  </sheetViews>
  <sheetFormatPr defaultColWidth="8.75" defaultRowHeight="14.25"/>
  <cols>
    <col min="1" max="1" width="15.625" style="26" customWidth="1"/>
    <col min="2" max="2" width="21.625" style="26" customWidth="1"/>
    <col min="3" max="3" width="21.25" style="26" customWidth="1"/>
    <col min="4" max="4" width="25.5" style="26" customWidth="1"/>
    <col min="5" max="255" width="8.75" style="26"/>
    <col min="256" max="256" width="15.625" style="26" customWidth="1"/>
    <col min="257" max="260" width="14.875" style="26" customWidth="1"/>
    <col min="261" max="511" width="8.75" style="26"/>
    <col min="512" max="512" width="15.625" style="26" customWidth="1"/>
    <col min="513" max="516" width="14.875" style="26" customWidth="1"/>
    <col min="517" max="767" width="8.75" style="26"/>
    <col min="768" max="768" width="15.625" style="26" customWidth="1"/>
    <col min="769" max="772" width="14.875" style="26" customWidth="1"/>
    <col min="773" max="1023" width="8.75" style="26"/>
    <col min="1024" max="1024" width="15.625" style="26" customWidth="1"/>
    <col min="1025" max="1028" width="14.875" style="26" customWidth="1"/>
    <col min="1029" max="1279" width="8.75" style="26"/>
    <col min="1280" max="1280" width="15.625" style="26" customWidth="1"/>
    <col min="1281" max="1284" width="14.875" style="26" customWidth="1"/>
    <col min="1285" max="1535" width="8.75" style="26"/>
    <col min="1536" max="1536" width="15.625" style="26" customWidth="1"/>
    <col min="1537" max="1540" width="14.875" style="26" customWidth="1"/>
    <col min="1541" max="1791" width="8.75" style="26"/>
    <col min="1792" max="1792" width="15.625" style="26" customWidth="1"/>
    <col min="1793" max="1796" width="14.875" style="26" customWidth="1"/>
    <col min="1797" max="2047" width="8.75" style="26"/>
    <col min="2048" max="2048" width="15.625" style="26" customWidth="1"/>
    <col min="2049" max="2052" width="14.875" style="26" customWidth="1"/>
    <col min="2053" max="2303" width="8.75" style="26"/>
    <col min="2304" max="2304" width="15.625" style="26" customWidth="1"/>
    <col min="2305" max="2308" width="14.875" style="26" customWidth="1"/>
    <col min="2309" max="2559" width="8.75" style="26"/>
    <col min="2560" max="2560" width="15.625" style="26" customWidth="1"/>
    <col min="2561" max="2564" width="14.875" style="26" customWidth="1"/>
    <col min="2565" max="2815" width="8.75" style="26"/>
    <col min="2816" max="2816" width="15.625" style="26" customWidth="1"/>
    <col min="2817" max="2820" width="14.875" style="26" customWidth="1"/>
    <col min="2821" max="3071" width="8.75" style="26"/>
    <col min="3072" max="3072" width="15.625" style="26" customWidth="1"/>
    <col min="3073" max="3076" width="14.875" style="26" customWidth="1"/>
    <col min="3077" max="3327" width="8.75" style="26"/>
    <col min="3328" max="3328" width="15.625" style="26" customWidth="1"/>
    <col min="3329" max="3332" width="14.875" style="26" customWidth="1"/>
    <col min="3333" max="3583" width="8.75" style="26"/>
    <col min="3584" max="3584" width="15.625" style="26" customWidth="1"/>
    <col min="3585" max="3588" width="14.875" style="26" customWidth="1"/>
    <col min="3589" max="3839" width="8.75" style="26"/>
    <col min="3840" max="3840" width="15.625" style="26" customWidth="1"/>
    <col min="3841" max="3844" width="14.875" style="26" customWidth="1"/>
    <col min="3845" max="4095" width="8.75" style="26"/>
    <col min="4096" max="4096" width="15.625" style="26" customWidth="1"/>
    <col min="4097" max="4100" width="14.875" style="26" customWidth="1"/>
    <col min="4101" max="4351" width="8.75" style="26"/>
    <col min="4352" max="4352" width="15.625" style="26" customWidth="1"/>
    <col min="4353" max="4356" width="14.875" style="26" customWidth="1"/>
    <col min="4357" max="4607" width="8.75" style="26"/>
    <col min="4608" max="4608" width="15.625" style="26" customWidth="1"/>
    <col min="4609" max="4612" width="14.875" style="26" customWidth="1"/>
    <col min="4613" max="4863" width="8.75" style="26"/>
    <col min="4864" max="4864" width="15.625" style="26" customWidth="1"/>
    <col min="4865" max="4868" width="14.875" style="26" customWidth="1"/>
    <col min="4869" max="5119" width="8.75" style="26"/>
    <col min="5120" max="5120" width="15.625" style="26" customWidth="1"/>
    <col min="5121" max="5124" width="14.875" style="26" customWidth="1"/>
    <col min="5125" max="5375" width="8.75" style="26"/>
    <col min="5376" max="5376" width="15.625" style="26" customWidth="1"/>
    <col min="5377" max="5380" width="14.875" style="26" customWidth="1"/>
    <col min="5381" max="5631" width="8.75" style="26"/>
    <col min="5632" max="5632" width="15.625" style="26" customWidth="1"/>
    <col min="5633" max="5636" width="14.875" style="26" customWidth="1"/>
    <col min="5637" max="5887" width="8.75" style="26"/>
    <col min="5888" max="5888" width="15.625" style="26" customWidth="1"/>
    <col min="5889" max="5892" width="14.875" style="26" customWidth="1"/>
    <col min="5893" max="6143" width="8.75" style="26"/>
    <col min="6144" max="6144" width="15.625" style="26" customWidth="1"/>
    <col min="6145" max="6148" width="14.875" style="26" customWidth="1"/>
    <col min="6149" max="6399" width="8.75" style="26"/>
    <col min="6400" max="6400" width="15.625" style="26" customWidth="1"/>
    <col min="6401" max="6404" width="14.875" style="26" customWidth="1"/>
    <col min="6405" max="6655" width="8.75" style="26"/>
    <col min="6656" max="6656" width="15.625" style="26" customWidth="1"/>
    <col min="6657" max="6660" width="14.875" style="26" customWidth="1"/>
    <col min="6661" max="6911" width="8.75" style="26"/>
    <col min="6912" max="6912" width="15.625" style="26" customWidth="1"/>
    <col min="6913" max="6916" width="14.875" style="26" customWidth="1"/>
    <col min="6917" max="7167" width="8.75" style="26"/>
    <col min="7168" max="7168" width="15.625" style="26" customWidth="1"/>
    <col min="7169" max="7172" width="14.875" style="26" customWidth="1"/>
    <col min="7173" max="7423" width="8.75" style="26"/>
    <col min="7424" max="7424" width="15.625" style="26" customWidth="1"/>
    <col min="7425" max="7428" width="14.875" style="26" customWidth="1"/>
    <col min="7429" max="7679" width="8.75" style="26"/>
    <col min="7680" max="7680" width="15.625" style="26" customWidth="1"/>
    <col min="7681" max="7684" width="14.875" style="26" customWidth="1"/>
    <col min="7685" max="7935" width="8.75" style="26"/>
    <col min="7936" max="7936" width="15.625" style="26" customWidth="1"/>
    <col min="7937" max="7940" width="14.875" style="26" customWidth="1"/>
    <col min="7941" max="8191" width="8.75" style="26"/>
    <col min="8192" max="8192" width="15.625" style="26" customWidth="1"/>
    <col min="8193" max="8196" width="14.875" style="26" customWidth="1"/>
    <col min="8197" max="8447" width="8.75" style="26"/>
    <col min="8448" max="8448" width="15.625" style="26" customWidth="1"/>
    <col min="8449" max="8452" width="14.875" style="26" customWidth="1"/>
    <col min="8453" max="8703" width="8.75" style="26"/>
    <col min="8704" max="8704" width="15.625" style="26" customWidth="1"/>
    <col min="8705" max="8708" width="14.875" style="26" customWidth="1"/>
    <col min="8709" max="8959" width="8.75" style="26"/>
    <col min="8960" max="8960" width="15.625" style="26" customWidth="1"/>
    <col min="8961" max="8964" width="14.875" style="26" customWidth="1"/>
    <col min="8965" max="9215" width="8.75" style="26"/>
    <col min="9216" max="9216" width="15.625" style="26" customWidth="1"/>
    <col min="9217" max="9220" width="14.875" style="26" customWidth="1"/>
    <col min="9221" max="9471" width="8.75" style="26"/>
    <col min="9472" max="9472" width="15.625" style="26" customWidth="1"/>
    <col min="9473" max="9476" width="14.875" style="26" customWidth="1"/>
    <col min="9477" max="9727" width="8.75" style="26"/>
    <col min="9728" max="9728" width="15.625" style="26" customWidth="1"/>
    <col min="9729" max="9732" width="14.875" style="26" customWidth="1"/>
    <col min="9733" max="9983" width="8.75" style="26"/>
    <col min="9984" max="9984" width="15.625" style="26" customWidth="1"/>
    <col min="9985" max="9988" width="14.875" style="26" customWidth="1"/>
    <col min="9989" max="10239" width="8.75" style="26"/>
    <col min="10240" max="10240" width="15.625" style="26" customWidth="1"/>
    <col min="10241" max="10244" width="14.875" style="26" customWidth="1"/>
    <col min="10245" max="10495" width="8.75" style="26"/>
    <col min="10496" max="10496" width="15.625" style="26" customWidth="1"/>
    <col min="10497" max="10500" width="14.875" style="26" customWidth="1"/>
    <col min="10501" max="10751" width="8.75" style="26"/>
    <col min="10752" max="10752" width="15.625" style="26" customWidth="1"/>
    <col min="10753" max="10756" width="14.875" style="26" customWidth="1"/>
    <col min="10757" max="11007" width="8.75" style="26"/>
    <col min="11008" max="11008" width="15.625" style="26" customWidth="1"/>
    <col min="11009" max="11012" width="14.875" style="26" customWidth="1"/>
    <col min="11013" max="11263" width="8.75" style="26"/>
    <col min="11264" max="11264" width="15.625" style="26" customWidth="1"/>
    <col min="11265" max="11268" width="14.875" style="26" customWidth="1"/>
    <col min="11269" max="11519" width="8.75" style="26"/>
    <col min="11520" max="11520" width="15.625" style="26" customWidth="1"/>
    <col min="11521" max="11524" width="14.875" style="26" customWidth="1"/>
    <col min="11525" max="11775" width="8.75" style="26"/>
    <col min="11776" max="11776" width="15.625" style="26" customWidth="1"/>
    <col min="11777" max="11780" width="14.875" style="26" customWidth="1"/>
    <col min="11781" max="12031" width="8.75" style="26"/>
    <col min="12032" max="12032" width="15.625" style="26" customWidth="1"/>
    <col min="12033" max="12036" width="14.875" style="26" customWidth="1"/>
    <col min="12037" max="12287" width="8.75" style="26"/>
    <col min="12288" max="12288" width="15.625" style="26" customWidth="1"/>
    <col min="12289" max="12292" width="14.875" style="26" customWidth="1"/>
    <col min="12293" max="12543" width="8.75" style="26"/>
    <col min="12544" max="12544" width="15.625" style="26" customWidth="1"/>
    <col min="12545" max="12548" width="14.875" style="26" customWidth="1"/>
    <col min="12549" max="12799" width="8.75" style="26"/>
    <col min="12800" max="12800" width="15.625" style="26" customWidth="1"/>
    <col min="12801" max="12804" width="14.875" style="26" customWidth="1"/>
    <col min="12805" max="13055" width="8.75" style="26"/>
    <col min="13056" max="13056" width="15.625" style="26" customWidth="1"/>
    <col min="13057" max="13060" width="14.875" style="26" customWidth="1"/>
    <col min="13061" max="13311" width="8.75" style="26"/>
    <col min="13312" max="13312" width="15.625" style="26" customWidth="1"/>
    <col min="13313" max="13316" width="14.875" style="26" customWidth="1"/>
    <col min="13317" max="13567" width="8.75" style="26"/>
    <col min="13568" max="13568" width="15.625" style="26" customWidth="1"/>
    <col min="13569" max="13572" width="14.875" style="26" customWidth="1"/>
    <col min="13573" max="13823" width="8.75" style="26"/>
    <col min="13824" max="13824" width="15.625" style="26" customWidth="1"/>
    <col min="13825" max="13828" width="14.875" style="26" customWidth="1"/>
    <col min="13829" max="14079" width="8.75" style="26"/>
    <col min="14080" max="14080" width="15.625" style="26" customWidth="1"/>
    <col min="14081" max="14084" width="14.875" style="26" customWidth="1"/>
    <col min="14085" max="14335" width="8.75" style="26"/>
    <col min="14336" max="14336" width="15.625" style="26" customWidth="1"/>
    <col min="14337" max="14340" width="14.875" style="26" customWidth="1"/>
    <col min="14341" max="14591" width="8.75" style="26"/>
    <col min="14592" max="14592" width="15.625" style="26" customWidth="1"/>
    <col min="14593" max="14596" width="14.875" style="26" customWidth="1"/>
    <col min="14597" max="14847" width="8.75" style="26"/>
    <col min="14848" max="14848" width="15.625" style="26" customWidth="1"/>
    <col min="14849" max="14852" width="14.875" style="26" customWidth="1"/>
    <col min="14853" max="15103" width="8.75" style="26"/>
    <col min="15104" max="15104" width="15.625" style="26" customWidth="1"/>
    <col min="15105" max="15108" width="14.875" style="26" customWidth="1"/>
    <col min="15109" max="15359" width="8.75" style="26"/>
    <col min="15360" max="15360" width="15.625" style="26" customWidth="1"/>
    <col min="15361" max="15364" width="14.875" style="26" customWidth="1"/>
    <col min="15365" max="15615" width="8.75" style="26"/>
    <col min="15616" max="15616" width="15.625" style="26" customWidth="1"/>
    <col min="15617" max="15620" width="14.875" style="26" customWidth="1"/>
    <col min="15621" max="15871" width="8.75" style="26"/>
    <col min="15872" max="15872" width="15.625" style="26" customWidth="1"/>
    <col min="15873" max="15876" width="14.875" style="26" customWidth="1"/>
    <col min="15877" max="16127" width="8.75" style="26"/>
    <col min="16128" max="16128" width="15.625" style="26" customWidth="1"/>
    <col min="16129" max="16132" width="14.875" style="26" customWidth="1"/>
    <col min="16133" max="16384" width="8.75" style="26"/>
  </cols>
  <sheetData>
    <row r="1" spans="1:14" ht="18" customHeight="1">
      <c r="A1" s="1" t="s">
        <v>1347</v>
      </c>
      <c r="B1" s="45"/>
      <c r="C1" s="46"/>
      <c r="D1" s="46"/>
    </row>
    <row r="2" spans="1:14" ht="28.15" customHeight="1">
      <c r="A2" s="390" t="s">
        <v>1348</v>
      </c>
      <c r="B2" s="390"/>
      <c r="C2" s="390"/>
      <c r="D2" s="390"/>
    </row>
    <row r="3" spans="1:14" ht="19.149999999999999" customHeight="1">
      <c r="A3" s="38"/>
      <c r="B3" s="38"/>
      <c r="C3" s="38"/>
      <c r="D3" s="47" t="s">
        <v>2</v>
      </c>
    </row>
    <row r="4" spans="1:14" ht="63" customHeight="1">
      <c r="A4" s="29" t="s">
        <v>1300</v>
      </c>
      <c r="B4" s="29" t="s">
        <v>1349</v>
      </c>
      <c r="C4" s="29" t="s">
        <v>1350</v>
      </c>
      <c r="D4" s="29" t="s">
        <v>1351</v>
      </c>
    </row>
    <row r="5" spans="1:14" ht="62.25" customHeight="1">
      <c r="A5" s="30" t="s">
        <v>1178</v>
      </c>
      <c r="B5" s="42">
        <v>335300</v>
      </c>
      <c r="C5" s="48">
        <v>373100</v>
      </c>
      <c r="D5" s="42">
        <v>373100</v>
      </c>
      <c r="F5" s="49"/>
      <c r="G5" s="49"/>
      <c r="H5" s="49"/>
      <c r="I5" s="49"/>
      <c r="K5" s="49"/>
      <c r="L5" s="49"/>
      <c r="M5" s="49"/>
      <c r="N5" s="49"/>
    </row>
    <row r="6" spans="1:14">
      <c r="A6" s="50"/>
      <c r="B6" s="50"/>
      <c r="C6" s="50"/>
      <c r="D6" s="50"/>
    </row>
  </sheetData>
  <mergeCells count="1">
    <mergeCell ref="A2:D2"/>
  </mergeCells>
  <phoneticPr fontId="33" type="noConversion"/>
  <pageMargins left="0.7" right="0.7" top="0.75" bottom="0.75" header="0.3" footer="0.3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Y9"/>
  <sheetViews>
    <sheetView workbookViewId="0">
      <selection activeCell="G21" sqref="G21"/>
    </sheetView>
  </sheetViews>
  <sheetFormatPr defaultColWidth="8.75" defaultRowHeight="14.25"/>
  <cols>
    <col min="1" max="1" width="10.625" style="26" customWidth="1"/>
    <col min="2" max="3" width="10.375" style="26" customWidth="1"/>
    <col min="4" max="4" width="9.375" style="26" customWidth="1"/>
    <col min="5" max="5" width="13.125" style="26" customWidth="1"/>
    <col min="6" max="6" width="10.375" style="26" customWidth="1"/>
    <col min="7" max="7" width="10.25" style="26" customWidth="1"/>
    <col min="8" max="8" width="11.625" style="26" customWidth="1"/>
    <col min="9" max="9" width="8.75" style="26"/>
    <col min="10" max="10" width="9" style="26" customWidth="1"/>
    <col min="11" max="11" width="8.75" style="26"/>
    <col min="12" max="12" width="9.875" style="26" customWidth="1"/>
    <col min="13" max="256" width="8.75" style="26"/>
    <col min="257" max="257" width="10.625" style="26" customWidth="1"/>
    <col min="258" max="259" width="10.375" style="26" customWidth="1"/>
    <col min="260" max="261" width="9.375" style="26" customWidth="1"/>
    <col min="262" max="262" width="10.375" style="26" customWidth="1"/>
    <col min="263" max="263" width="8.25" style="26" customWidth="1"/>
    <col min="264" max="264" width="9.25" style="26" customWidth="1"/>
    <col min="265" max="265" width="8.75" style="26"/>
    <col min="266" max="266" width="9" style="26" customWidth="1"/>
    <col min="267" max="267" width="8.75" style="26"/>
    <col min="268" max="268" width="9.875" style="26" customWidth="1"/>
    <col min="269" max="512" width="8.75" style="26"/>
    <col min="513" max="513" width="10.625" style="26" customWidth="1"/>
    <col min="514" max="515" width="10.375" style="26" customWidth="1"/>
    <col min="516" max="517" width="9.375" style="26" customWidth="1"/>
    <col min="518" max="518" width="10.375" style="26" customWidth="1"/>
    <col min="519" max="519" width="8.25" style="26" customWidth="1"/>
    <col min="520" max="520" width="9.25" style="26" customWidth="1"/>
    <col min="521" max="521" width="8.75" style="26"/>
    <col min="522" max="522" width="9" style="26" customWidth="1"/>
    <col min="523" max="523" width="8.75" style="26"/>
    <col min="524" max="524" width="9.875" style="26" customWidth="1"/>
    <col min="525" max="768" width="8.75" style="26"/>
    <col min="769" max="769" width="10.625" style="26" customWidth="1"/>
    <col min="770" max="771" width="10.375" style="26" customWidth="1"/>
    <col min="772" max="773" width="9.375" style="26" customWidth="1"/>
    <col min="774" max="774" width="10.375" style="26" customWidth="1"/>
    <col min="775" max="775" width="8.25" style="26" customWidth="1"/>
    <col min="776" max="776" width="9.25" style="26" customWidth="1"/>
    <col min="777" max="777" width="8.75" style="26"/>
    <col min="778" max="778" width="9" style="26" customWidth="1"/>
    <col min="779" max="779" width="8.75" style="26"/>
    <col min="780" max="780" width="9.875" style="26" customWidth="1"/>
    <col min="781" max="1024" width="8.75" style="26"/>
    <col min="1025" max="1025" width="10.625" style="26" customWidth="1"/>
    <col min="1026" max="1027" width="10.375" style="26" customWidth="1"/>
    <col min="1028" max="1029" width="9.375" style="26" customWidth="1"/>
    <col min="1030" max="1030" width="10.375" style="26" customWidth="1"/>
    <col min="1031" max="1031" width="8.25" style="26" customWidth="1"/>
    <col min="1032" max="1032" width="9.25" style="26" customWidth="1"/>
    <col min="1033" max="1033" width="8.75" style="26"/>
    <col min="1034" max="1034" width="9" style="26" customWidth="1"/>
    <col min="1035" max="1035" width="8.75" style="26"/>
    <col min="1036" max="1036" width="9.875" style="26" customWidth="1"/>
    <col min="1037" max="1280" width="8.75" style="26"/>
    <col min="1281" max="1281" width="10.625" style="26" customWidth="1"/>
    <col min="1282" max="1283" width="10.375" style="26" customWidth="1"/>
    <col min="1284" max="1285" width="9.375" style="26" customWidth="1"/>
    <col min="1286" max="1286" width="10.375" style="26" customWidth="1"/>
    <col min="1287" max="1287" width="8.25" style="26" customWidth="1"/>
    <col min="1288" max="1288" width="9.25" style="26" customWidth="1"/>
    <col min="1289" max="1289" width="8.75" style="26"/>
    <col min="1290" max="1290" width="9" style="26" customWidth="1"/>
    <col min="1291" max="1291" width="8.75" style="26"/>
    <col min="1292" max="1292" width="9.875" style="26" customWidth="1"/>
    <col min="1293" max="1536" width="8.75" style="26"/>
    <col min="1537" max="1537" width="10.625" style="26" customWidth="1"/>
    <col min="1538" max="1539" width="10.375" style="26" customWidth="1"/>
    <col min="1540" max="1541" width="9.375" style="26" customWidth="1"/>
    <col min="1542" max="1542" width="10.375" style="26" customWidth="1"/>
    <col min="1543" max="1543" width="8.25" style="26" customWidth="1"/>
    <col min="1544" max="1544" width="9.25" style="26" customWidth="1"/>
    <col min="1545" max="1545" width="8.75" style="26"/>
    <col min="1546" max="1546" width="9" style="26" customWidth="1"/>
    <col min="1547" max="1547" width="8.75" style="26"/>
    <col min="1548" max="1548" width="9.875" style="26" customWidth="1"/>
    <col min="1549" max="1792" width="8.75" style="26"/>
    <col min="1793" max="1793" width="10.625" style="26" customWidth="1"/>
    <col min="1794" max="1795" width="10.375" style="26" customWidth="1"/>
    <col min="1796" max="1797" width="9.375" style="26" customWidth="1"/>
    <col min="1798" max="1798" width="10.375" style="26" customWidth="1"/>
    <col min="1799" max="1799" width="8.25" style="26" customWidth="1"/>
    <col min="1800" max="1800" width="9.25" style="26" customWidth="1"/>
    <col min="1801" max="1801" width="8.75" style="26"/>
    <col min="1802" max="1802" width="9" style="26" customWidth="1"/>
    <col min="1803" max="1803" width="8.75" style="26"/>
    <col min="1804" max="1804" width="9.875" style="26" customWidth="1"/>
    <col min="1805" max="2048" width="8.75" style="26"/>
    <col min="2049" max="2049" width="10.625" style="26" customWidth="1"/>
    <col min="2050" max="2051" width="10.375" style="26" customWidth="1"/>
    <col min="2052" max="2053" width="9.375" style="26" customWidth="1"/>
    <col min="2054" max="2054" width="10.375" style="26" customWidth="1"/>
    <col min="2055" max="2055" width="8.25" style="26" customWidth="1"/>
    <col min="2056" max="2056" width="9.25" style="26" customWidth="1"/>
    <col min="2057" max="2057" width="8.75" style="26"/>
    <col min="2058" max="2058" width="9" style="26" customWidth="1"/>
    <col min="2059" max="2059" width="8.75" style="26"/>
    <col min="2060" max="2060" width="9.875" style="26" customWidth="1"/>
    <col min="2061" max="2304" width="8.75" style="26"/>
    <col min="2305" max="2305" width="10.625" style="26" customWidth="1"/>
    <col min="2306" max="2307" width="10.375" style="26" customWidth="1"/>
    <col min="2308" max="2309" width="9.375" style="26" customWidth="1"/>
    <col min="2310" max="2310" width="10.375" style="26" customWidth="1"/>
    <col min="2311" max="2311" width="8.25" style="26" customWidth="1"/>
    <col min="2312" max="2312" width="9.25" style="26" customWidth="1"/>
    <col min="2313" max="2313" width="8.75" style="26"/>
    <col min="2314" max="2314" width="9" style="26" customWidth="1"/>
    <col min="2315" max="2315" width="8.75" style="26"/>
    <col min="2316" max="2316" width="9.875" style="26" customWidth="1"/>
    <col min="2317" max="2560" width="8.75" style="26"/>
    <col min="2561" max="2561" width="10.625" style="26" customWidth="1"/>
    <col min="2562" max="2563" width="10.375" style="26" customWidth="1"/>
    <col min="2564" max="2565" width="9.375" style="26" customWidth="1"/>
    <col min="2566" max="2566" width="10.375" style="26" customWidth="1"/>
    <col min="2567" max="2567" width="8.25" style="26" customWidth="1"/>
    <col min="2568" max="2568" width="9.25" style="26" customWidth="1"/>
    <col min="2569" max="2569" width="8.75" style="26"/>
    <col min="2570" max="2570" width="9" style="26" customWidth="1"/>
    <col min="2571" max="2571" width="8.75" style="26"/>
    <col min="2572" max="2572" width="9.875" style="26" customWidth="1"/>
    <col min="2573" max="2816" width="8.75" style="26"/>
    <col min="2817" max="2817" width="10.625" style="26" customWidth="1"/>
    <col min="2818" max="2819" width="10.375" style="26" customWidth="1"/>
    <col min="2820" max="2821" width="9.375" style="26" customWidth="1"/>
    <col min="2822" max="2822" width="10.375" style="26" customWidth="1"/>
    <col min="2823" max="2823" width="8.25" style="26" customWidth="1"/>
    <col min="2824" max="2824" width="9.25" style="26" customWidth="1"/>
    <col min="2825" max="2825" width="8.75" style="26"/>
    <col min="2826" max="2826" width="9" style="26" customWidth="1"/>
    <col min="2827" max="2827" width="8.75" style="26"/>
    <col min="2828" max="2828" width="9.875" style="26" customWidth="1"/>
    <col min="2829" max="3072" width="8.75" style="26"/>
    <col min="3073" max="3073" width="10.625" style="26" customWidth="1"/>
    <col min="3074" max="3075" width="10.375" style="26" customWidth="1"/>
    <col min="3076" max="3077" width="9.375" style="26" customWidth="1"/>
    <col min="3078" max="3078" width="10.375" style="26" customWidth="1"/>
    <col min="3079" max="3079" width="8.25" style="26" customWidth="1"/>
    <col min="3080" max="3080" width="9.25" style="26" customWidth="1"/>
    <col min="3081" max="3081" width="8.75" style="26"/>
    <col min="3082" max="3082" width="9" style="26" customWidth="1"/>
    <col min="3083" max="3083" width="8.75" style="26"/>
    <col min="3084" max="3084" width="9.875" style="26" customWidth="1"/>
    <col min="3085" max="3328" width="8.75" style="26"/>
    <col min="3329" max="3329" width="10.625" style="26" customWidth="1"/>
    <col min="3330" max="3331" width="10.375" style="26" customWidth="1"/>
    <col min="3332" max="3333" width="9.375" style="26" customWidth="1"/>
    <col min="3334" max="3334" width="10.375" style="26" customWidth="1"/>
    <col min="3335" max="3335" width="8.25" style="26" customWidth="1"/>
    <col min="3336" max="3336" width="9.25" style="26" customWidth="1"/>
    <col min="3337" max="3337" width="8.75" style="26"/>
    <col min="3338" max="3338" width="9" style="26" customWidth="1"/>
    <col min="3339" max="3339" width="8.75" style="26"/>
    <col min="3340" max="3340" width="9.875" style="26" customWidth="1"/>
    <col min="3341" max="3584" width="8.75" style="26"/>
    <col min="3585" max="3585" width="10.625" style="26" customWidth="1"/>
    <col min="3586" max="3587" width="10.375" style="26" customWidth="1"/>
    <col min="3588" max="3589" width="9.375" style="26" customWidth="1"/>
    <col min="3590" max="3590" width="10.375" style="26" customWidth="1"/>
    <col min="3591" max="3591" width="8.25" style="26" customWidth="1"/>
    <col min="3592" max="3592" width="9.25" style="26" customWidth="1"/>
    <col min="3593" max="3593" width="8.75" style="26"/>
    <col min="3594" max="3594" width="9" style="26" customWidth="1"/>
    <col min="3595" max="3595" width="8.75" style="26"/>
    <col min="3596" max="3596" width="9.875" style="26" customWidth="1"/>
    <col min="3597" max="3840" width="8.75" style="26"/>
    <col min="3841" max="3841" width="10.625" style="26" customWidth="1"/>
    <col min="3842" max="3843" width="10.375" style="26" customWidth="1"/>
    <col min="3844" max="3845" width="9.375" style="26" customWidth="1"/>
    <col min="3846" max="3846" width="10.375" style="26" customWidth="1"/>
    <col min="3847" max="3847" width="8.25" style="26" customWidth="1"/>
    <col min="3848" max="3848" width="9.25" style="26" customWidth="1"/>
    <col min="3849" max="3849" width="8.75" style="26"/>
    <col min="3850" max="3850" width="9" style="26" customWidth="1"/>
    <col min="3851" max="3851" width="8.75" style="26"/>
    <col min="3852" max="3852" width="9.875" style="26" customWidth="1"/>
    <col min="3853" max="4096" width="8.75" style="26"/>
    <col min="4097" max="4097" width="10.625" style="26" customWidth="1"/>
    <col min="4098" max="4099" width="10.375" style="26" customWidth="1"/>
    <col min="4100" max="4101" width="9.375" style="26" customWidth="1"/>
    <col min="4102" max="4102" width="10.375" style="26" customWidth="1"/>
    <col min="4103" max="4103" width="8.25" style="26" customWidth="1"/>
    <col min="4104" max="4104" width="9.25" style="26" customWidth="1"/>
    <col min="4105" max="4105" width="8.75" style="26"/>
    <col min="4106" max="4106" width="9" style="26" customWidth="1"/>
    <col min="4107" max="4107" width="8.75" style="26"/>
    <col min="4108" max="4108" width="9.875" style="26" customWidth="1"/>
    <col min="4109" max="4352" width="8.75" style="26"/>
    <col min="4353" max="4353" width="10.625" style="26" customWidth="1"/>
    <col min="4354" max="4355" width="10.375" style="26" customWidth="1"/>
    <col min="4356" max="4357" width="9.375" style="26" customWidth="1"/>
    <col min="4358" max="4358" width="10.375" style="26" customWidth="1"/>
    <col min="4359" max="4359" width="8.25" style="26" customWidth="1"/>
    <col min="4360" max="4360" width="9.25" style="26" customWidth="1"/>
    <col min="4361" max="4361" width="8.75" style="26"/>
    <col min="4362" max="4362" width="9" style="26" customWidth="1"/>
    <col min="4363" max="4363" width="8.75" style="26"/>
    <col min="4364" max="4364" width="9.875" style="26" customWidth="1"/>
    <col min="4365" max="4608" width="8.75" style="26"/>
    <col min="4609" max="4609" width="10.625" style="26" customWidth="1"/>
    <col min="4610" max="4611" width="10.375" style="26" customWidth="1"/>
    <col min="4612" max="4613" width="9.375" style="26" customWidth="1"/>
    <col min="4614" max="4614" width="10.375" style="26" customWidth="1"/>
    <col min="4615" max="4615" width="8.25" style="26" customWidth="1"/>
    <col min="4616" max="4616" width="9.25" style="26" customWidth="1"/>
    <col min="4617" max="4617" width="8.75" style="26"/>
    <col min="4618" max="4618" width="9" style="26" customWidth="1"/>
    <col min="4619" max="4619" width="8.75" style="26"/>
    <col min="4620" max="4620" width="9.875" style="26" customWidth="1"/>
    <col min="4621" max="4864" width="8.75" style="26"/>
    <col min="4865" max="4865" width="10.625" style="26" customWidth="1"/>
    <col min="4866" max="4867" width="10.375" style="26" customWidth="1"/>
    <col min="4868" max="4869" width="9.375" style="26" customWidth="1"/>
    <col min="4870" max="4870" width="10.375" style="26" customWidth="1"/>
    <col min="4871" max="4871" width="8.25" style="26" customWidth="1"/>
    <col min="4872" max="4872" width="9.25" style="26" customWidth="1"/>
    <col min="4873" max="4873" width="8.75" style="26"/>
    <col min="4874" max="4874" width="9" style="26" customWidth="1"/>
    <col min="4875" max="4875" width="8.75" style="26"/>
    <col min="4876" max="4876" width="9.875" style="26" customWidth="1"/>
    <col min="4877" max="5120" width="8.75" style="26"/>
    <col min="5121" max="5121" width="10.625" style="26" customWidth="1"/>
    <col min="5122" max="5123" width="10.375" style="26" customWidth="1"/>
    <col min="5124" max="5125" width="9.375" style="26" customWidth="1"/>
    <col min="5126" max="5126" width="10.375" style="26" customWidth="1"/>
    <col min="5127" max="5127" width="8.25" style="26" customWidth="1"/>
    <col min="5128" max="5128" width="9.25" style="26" customWidth="1"/>
    <col min="5129" max="5129" width="8.75" style="26"/>
    <col min="5130" max="5130" width="9" style="26" customWidth="1"/>
    <col min="5131" max="5131" width="8.75" style="26"/>
    <col min="5132" max="5132" width="9.875" style="26" customWidth="1"/>
    <col min="5133" max="5376" width="8.75" style="26"/>
    <col min="5377" max="5377" width="10.625" style="26" customWidth="1"/>
    <col min="5378" max="5379" width="10.375" style="26" customWidth="1"/>
    <col min="5380" max="5381" width="9.375" style="26" customWidth="1"/>
    <col min="5382" max="5382" width="10.375" style="26" customWidth="1"/>
    <col min="5383" max="5383" width="8.25" style="26" customWidth="1"/>
    <col min="5384" max="5384" width="9.25" style="26" customWidth="1"/>
    <col min="5385" max="5385" width="8.75" style="26"/>
    <col min="5386" max="5386" width="9" style="26" customWidth="1"/>
    <col min="5387" max="5387" width="8.75" style="26"/>
    <col min="5388" max="5388" width="9.875" style="26" customWidth="1"/>
    <col min="5389" max="5632" width="8.75" style="26"/>
    <col min="5633" max="5633" width="10.625" style="26" customWidth="1"/>
    <col min="5634" max="5635" width="10.375" style="26" customWidth="1"/>
    <col min="5636" max="5637" width="9.375" style="26" customWidth="1"/>
    <col min="5638" max="5638" width="10.375" style="26" customWidth="1"/>
    <col min="5639" max="5639" width="8.25" style="26" customWidth="1"/>
    <col min="5640" max="5640" width="9.25" style="26" customWidth="1"/>
    <col min="5641" max="5641" width="8.75" style="26"/>
    <col min="5642" max="5642" width="9" style="26" customWidth="1"/>
    <col min="5643" max="5643" width="8.75" style="26"/>
    <col min="5644" max="5644" width="9.875" style="26" customWidth="1"/>
    <col min="5645" max="5888" width="8.75" style="26"/>
    <col min="5889" max="5889" width="10.625" style="26" customWidth="1"/>
    <col min="5890" max="5891" width="10.375" style="26" customWidth="1"/>
    <col min="5892" max="5893" width="9.375" style="26" customWidth="1"/>
    <col min="5894" max="5894" width="10.375" style="26" customWidth="1"/>
    <col min="5895" max="5895" width="8.25" style="26" customWidth="1"/>
    <col min="5896" max="5896" width="9.25" style="26" customWidth="1"/>
    <col min="5897" max="5897" width="8.75" style="26"/>
    <col min="5898" max="5898" width="9" style="26" customWidth="1"/>
    <col min="5899" max="5899" width="8.75" style="26"/>
    <col min="5900" max="5900" width="9.875" style="26" customWidth="1"/>
    <col min="5901" max="6144" width="8.75" style="26"/>
    <col min="6145" max="6145" width="10.625" style="26" customWidth="1"/>
    <col min="6146" max="6147" width="10.375" style="26" customWidth="1"/>
    <col min="6148" max="6149" width="9.375" style="26" customWidth="1"/>
    <col min="6150" max="6150" width="10.375" style="26" customWidth="1"/>
    <col min="6151" max="6151" width="8.25" style="26" customWidth="1"/>
    <col min="6152" max="6152" width="9.25" style="26" customWidth="1"/>
    <col min="6153" max="6153" width="8.75" style="26"/>
    <col min="6154" max="6154" width="9" style="26" customWidth="1"/>
    <col min="6155" max="6155" width="8.75" style="26"/>
    <col min="6156" max="6156" width="9.875" style="26" customWidth="1"/>
    <col min="6157" max="6400" width="8.75" style="26"/>
    <col min="6401" max="6401" width="10.625" style="26" customWidth="1"/>
    <col min="6402" max="6403" width="10.375" style="26" customWidth="1"/>
    <col min="6404" max="6405" width="9.375" style="26" customWidth="1"/>
    <col min="6406" max="6406" width="10.375" style="26" customWidth="1"/>
    <col min="6407" max="6407" width="8.25" style="26" customWidth="1"/>
    <col min="6408" max="6408" width="9.25" style="26" customWidth="1"/>
    <col min="6409" max="6409" width="8.75" style="26"/>
    <col min="6410" max="6410" width="9" style="26" customWidth="1"/>
    <col min="6411" max="6411" width="8.75" style="26"/>
    <col min="6412" max="6412" width="9.875" style="26" customWidth="1"/>
    <col min="6413" max="6656" width="8.75" style="26"/>
    <col min="6657" max="6657" width="10.625" style="26" customWidth="1"/>
    <col min="6658" max="6659" width="10.375" style="26" customWidth="1"/>
    <col min="6660" max="6661" width="9.375" style="26" customWidth="1"/>
    <col min="6662" max="6662" width="10.375" style="26" customWidth="1"/>
    <col min="6663" max="6663" width="8.25" style="26" customWidth="1"/>
    <col min="6664" max="6664" width="9.25" style="26" customWidth="1"/>
    <col min="6665" max="6665" width="8.75" style="26"/>
    <col min="6666" max="6666" width="9" style="26" customWidth="1"/>
    <col min="6667" max="6667" width="8.75" style="26"/>
    <col min="6668" max="6668" width="9.875" style="26" customWidth="1"/>
    <col min="6669" max="6912" width="8.75" style="26"/>
    <col min="6913" max="6913" width="10.625" style="26" customWidth="1"/>
    <col min="6914" max="6915" width="10.375" style="26" customWidth="1"/>
    <col min="6916" max="6917" width="9.375" style="26" customWidth="1"/>
    <col min="6918" max="6918" width="10.375" style="26" customWidth="1"/>
    <col min="6919" max="6919" width="8.25" style="26" customWidth="1"/>
    <col min="6920" max="6920" width="9.25" style="26" customWidth="1"/>
    <col min="6921" max="6921" width="8.75" style="26"/>
    <col min="6922" max="6922" width="9" style="26" customWidth="1"/>
    <col min="6923" max="6923" width="8.75" style="26"/>
    <col min="6924" max="6924" width="9.875" style="26" customWidth="1"/>
    <col min="6925" max="7168" width="8.75" style="26"/>
    <col min="7169" max="7169" width="10.625" style="26" customWidth="1"/>
    <col min="7170" max="7171" width="10.375" style="26" customWidth="1"/>
    <col min="7172" max="7173" width="9.375" style="26" customWidth="1"/>
    <col min="7174" max="7174" width="10.375" style="26" customWidth="1"/>
    <col min="7175" max="7175" width="8.25" style="26" customWidth="1"/>
    <col min="7176" max="7176" width="9.25" style="26" customWidth="1"/>
    <col min="7177" max="7177" width="8.75" style="26"/>
    <col min="7178" max="7178" width="9" style="26" customWidth="1"/>
    <col min="7179" max="7179" width="8.75" style="26"/>
    <col min="7180" max="7180" width="9.875" style="26" customWidth="1"/>
    <col min="7181" max="7424" width="8.75" style="26"/>
    <col min="7425" max="7425" width="10.625" style="26" customWidth="1"/>
    <col min="7426" max="7427" width="10.375" style="26" customWidth="1"/>
    <col min="7428" max="7429" width="9.375" style="26" customWidth="1"/>
    <col min="7430" max="7430" width="10.375" style="26" customWidth="1"/>
    <col min="7431" max="7431" width="8.25" style="26" customWidth="1"/>
    <col min="7432" max="7432" width="9.25" style="26" customWidth="1"/>
    <col min="7433" max="7433" width="8.75" style="26"/>
    <col min="7434" max="7434" width="9" style="26" customWidth="1"/>
    <col min="7435" max="7435" width="8.75" style="26"/>
    <col min="7436" max="7436" width="9.875" style="26" customWidth="1"/>
    <col min="7437" max="7680" width="8.75" style="26"/>
    <col min="7681" max="7681" width="10.625" style="26" customWidth="1"/>
    <col min="7682" max="7683" width="10.375" style="26" customWidth="1"/>
    <col min="7684" max="7685" width="9.375" style="26" customWidth="1"/>
    <col min="7686" max="7686" width="10.375" style="26" customWidth="1"/>
    <col min="7687" max="7687" width="8.25" style="26" customWidth="1"/>
    <col min="7688" max="7688" width="9.25" style="26" customWidth="1"/>
    <col min="7689" max="7689" width="8.75" style="26"/>
    <col min="7690" max="7690" width="9" style="26" customWidth="1"/>
    <col min="7691" max="7691" width="8.75" style="26"/>
    <col min="7692" max="7692" width="9.875" style="26" customWidth="1"/>
    <col min="7693" max="7936" width="8.75" style="26"/>
    <col min="7937" max="7937" width="10.625" style="26" customWidth="1"/>
    <col min="7938" max="7939" width="10.375" style="26" customWidth="1"/>
    <col min="7940" max="7941" width="9.375" style="26" customWidth="1"/>
    <col min="7942" max="7942" width="10.375" style="26" customWidth="1"/>
    <col min="7943" max="7943" width="8.25" style="26" customWidth="1"/>
    <col min="7944" max="7944" width="9.25" style="26" customWidth="1"/>
    <col min="7945" max="7945" width="8.75" style="26"/>
    <col min="7946" max="7946" width="9" style="26" customWidth="1"/>
    <col min="7947" max="7947" width="8.75" style="26"/>
    <col min="7948" max="7948" width="9.875" style="26" customWidth="1"/>
    <col min="7949" max="8192" width="8.75" style="26"/>
    <col min="8193" max="8193" width="10.625" style="26" customWidth="1"/>
    <col min="8194" max="8195" width="10.375" style="26" customWidth="1"/>
    <col min="8196" max="8197" width="9.375" style="26" customWidth="1"/>
    <col min="8198" max="8198" width="10.375" style="26" customWidth="1"/>
    <col min="8199" max="8199" width="8.25" style="26" customWidth="1"/>
    <col min="8200" max="8200" width="9.25" style="26" customWidth="1"/>
    <col min="8201" max="8201" width="8.75" style="26"/>
    <col min="8202" max="8202" width="9" style="26" customWidth="1"/>
    <col min="8203" max="8203" width="8.75" style="26"/>
    <col min="8204" max="8204" width="9.875" style="26" customWidth="1"/>
    <col min="8205" max="8448" width="8.75" style="26"/>
    <col min="8449" max="8449" width="10.625" style="26" customWidth="1"/>
    <col min="8450" max="8451" width="10.375" style="26" customWidth="1"/>
    <col min="8452" max="8453" width="9.375" style="26" customWidth="1"/>
    <col min="8454" max="8454" width="10.375" style="26" customWidth="1"/>
    <col min="8455" max="8455" width="8.25" style="26" customWidth="1"/>
    <col min="8456" max="8456" width="9.25" style="26" customWidth="1"/>
    <col min="8457" max="8457" width="8.75" style="26"/>
    <col min="8458" max="8458" width="9" style="26" customWidth="1"/>
    <col min="8459" max="8459" width="8.75" style="26"/>
    <col min="8460" max="8460" width="9.875" style="26" customWidth="1"/>
    <col min="8461" max="8704" width="8.75" style="26"/>
    <col min="8705" max="8705" width="10.625" style="26" customWidth="1"/>
    <col min="8706" max="8707" width="10.375" style="26" customWidth="1"/>
    <col min="8708" max="8709" width="9.375" style="26" customWidth="1"/>
    <col min="8710" max="8710" width="10.375" style="26" customWidth="1"/>
    <col min="8711" max="8711" width="8.25" style="26" customWidth="1"/>
    <col min="8712" max="8712" width="9.25" style="26" customWidth="1"/>
    <col min="8713" max="8713" width="8.75" style="26"/>
    <col min="8714" max="8714" width="9" style="26" customWidth="1"/>
    <col min="8715" max="8715" width="8.75" style="26"/>
    <col min="8716" max="8716" width="9.875" style="26" customWidth="1"/>
    <col min="8717" max="8960" width="8.75" style="26"/>
    <col min="8961" max="8961" width="10.625" style="26" customWidth="1"/>
    <col min="8962" max="8963" width="10.375" style="26" customWidth="1"/>
    <col min="8964" max="8965" width="9.375" style="26" customWidth="1"/>
    <col min="8966" max="8966" width="10.375" style="26" customWidth="1"/>
    <col min="8967" max="8967" width="8.25" style="26" customWidth="1"/>
    <col min="8968" max="8968" width="9.25" style="26" customWidth="1"/>
    <col min="8969" max="8969" width="8.75" style="26"/>
    <col min="8970" max="8970" width="9" style="26" customWidth="1"/>
    <col min="8971" max="8971" width="8.75" style="26"/>
    <col min="8972" max="8972" width="9.875" style="26" customWidth="1"/>
    <col min="8973" max="9216" width="8.75" style="26"/>
    <col min="9217" max="9217" width="10.625" style="26" customWidth="1"/>
    <col min="9218" max="9219" width="10.375" style="26" customWidth="1"/>
    <col min="9220" max="9221" width="9.375" style="26" customWidth="1"/>
    <col min="9222" max="9222" width="10.375" style="26" customWidth="1"/>
    <col min="9223" max="9223" width="8.25" style="26" customWidth="1"/>
    <col min="9224" max="9224" width="9.25" style="26" customWidth="1"/>
    <col min="9225" max="9225" width="8.75" style="26"/>
    <col min="9226" max="9226" width="9" style="26" customWidth="1"/>
    <col min="9227" max="9227" width="8.75" style="26"/>
    <col min="9228" max="9228" width="9.875" style="26" customWidth="1"/>
    <col min="9229" max="9472" width="8.75" style="26"/>
    <col min="9473" max="9473" width="10.625" style="26" customWidth="1"/>
    <col min="9474" max="9475" width="10.375" style="26" customWidth="1"/>
    <col min="9476" max="9477" width="9.375" style="26" customWidth="1"/>
    <col min="9478" max="9478" width="10.375" style="26" customWidth="1"/>
    <col min="9479" max="9479" width="8.25" style="26" customWidth="1"/>
    <col min="9480" max="9480" width="9.25" style="26" customWidth="1"/>
    <col min="9481" max="9481" width="8.75" style="26"/>
    <col min="9482" max="9482" width="9" style="26" customWidth="1"/>
    <col min="9483" max="9483" width="8.75" style="26"/>
    <col min="9484" max="9484" width="9.875" style="26" customWidth="1"/>
    <col min="9485" max="9728" width="8.75" style="26"/>
    <col min="9729" max="9729" width="10.625" style="26" customWidth="1"/>
    <col min="9730" max="9731" width="10.375" style="26" customWidth="1"/>
    <col min="9732" max="9733" width="9.375" style="26" customWidth="1"/>
    <col min="9734" max="9734" width="10.375" style="26" customWidth="1"/>
    <col min="9735" max="9735" width="8.25" style="26" customWidth="1"/>
    <col min="9736" max="9736" width="9.25" style="26" customWidth="1"/>
    <col min="9737" max="9737" width="8.75" style="26"/>
    <col min="9738" max="9738" width="9" style="26" customWidth="1"/>
    <col min="9739" max="9739" width="8.75" style="26"/>
    <col min="9740" max="9740" width="9.875" style="26" customWidth="1"/>
    <col min="9741" max="9984" width="8.75" style="26"/>
    <col min="9985" max="9985" width="10.625" style="26" customWidth="1"/>
    <col min="9986" max="9987" width="10.375" style="26" customWidth="1"/>
    <col min="9988" max="9989" width="9.375" style="26" customWidth="1"/>
    <col min="9990" max="9990" width="10.375" style="26" customWidth="1"/>
    <col min="9991" max="9991" width="8.25" style="26" customWidth="1"/>
    <col min="9992" max="9992" width="9.25" style="26" customWidth="1"/>
    <col min="9993" max="9993" width="8.75" style="26"/>
    <col min="9994" max="9994" width="9" style="26" customWidth="1"/>
    <col min="9995" max="9995" width="8.75" style="26"/>
    <col min="9996" max="9996" width="9.875" style="26" customWidth="1"/>
    <col min="9997" max="10240" width="8.75" style="26"/>
    <col min="10241" max="10241" width="10.625" style="26" customWidth="1"/>
    <col min="10242" max="10243" width="10.375" style="26" customWidth="1"/>
    <col min="10244" max="10245" width="9.375" style="26" customWidth="1"/>
    <col min="10246" max="10246" width="10.375" style="26" customWidth="1"/>
    <col min="10247" max="10247" width="8.25" style="26" customWidth="1"/>
    <col min="10248" max="10248" width="9.25" style="26" customWidth="1"/>
    <col min="10249" max="10249" width="8.75" style="26"/>
    <col min="10250" max="10250" width="9" style="26" customWidth="1"/>
    <col min="10251" max="10251" width="8.75" style="26"/>
    <col min="10252" max="10252" width="9.875" style="26" customWidth="1"/>
    <col min="10253" max="10496" width="8.75" style="26"/>
    <col min="10497" max="10497" width="10.625" style="26" customWidth="1"/>
    <col min="10498" max="10499" width="10.375" style="26" customWidth="1"/>
    <col min="10500" max="10501" width="9.375" style="26" customWidth="1"/>
    <col min="10502" max="10502" width="10.375" style="26" customWidth="1"/>
    <col min="10503" max="10503" width="8.25" style="26" customWidth="1"/>
    <col min="10504" max="10504" width="9.25" style="26" customWidth="1"/>
    <col min="10505" max="10505" width="8.75" style="26"/>
    <col min="10506" max="10506" width="9" style="26" customWidth="1"/>
    <col min="10507" max="10507" width="8.75" style="26"/>
    <col min="10508" max="10508" width="9.875" style="26" customWidth="1"/>
    <col min="10509" max="10752" width="8.75" style="26"/>
    <col min="10753" max="10753" width="10.625" style="26" customWidth="1"/>
    <col min="10754" max="10755" width="10.375" style="26" customWidth="1"/>
    <col min="10756" max="10757" width="9.375" style="26" customWidth="1"/>
    <col min="10758" max="10758" width="10.375" style="26" customWidth="1"/>
    <col min="10759" max="10759" width="8.25" style="26" customWidth="1"/>
    <col min="10760" max="10760" width="9.25" style="26" customWidth="1"/>
    <col min="10761" max="10761" width="8.75" style="26"/>
    <col min="10762" max="10762" width="9" style="26" customWidth="1"/>
    <col min="10763" max="10763" width="8.75" style="26"/>
    <col min="10764" max="10764" width="9.875" style="26" customWidth="1"/>
    <col min="10765" max="11008" width="8.75" style="26"/>
    <col min="11009" max="11009" width="10.625" style="26" customWidth="1"/>
    <col min="11010" max="11011" width="10.375" style="26" customWidth="1"/>
    <col min="11012" max="11013" width="9.375" style="26" customWidth="1"/>
    <col min="11014" max="11014" width="10.375" style="26" customWidth="1"/>
    <col min="11015" max="11015" width="8.25" style="26" customWidth="1"/>
    <col min="11016" max="11016" width="9.25" style="26" customWidth="1"/>
    <col min="11017" max="11017" width="8.75" style="26"/>
    <col min="11018" max="11018" width="9" style="26" customWidth="1"/>
    <col min="11019" max="11019" width="8.75" style="26"/>
    <col min="11020" max="11020" width="9.875" style="26" customWidth="1"/>
    <col min="11021" max="11264" width="8.75" style="26"/>
    <col min="11265" max="11265" width="10.625" style="26" customWidth="1"/>
    <col min="11266" max="11267" width="10.375" style="26" customWidth="1"/>
    <col min="11268" max="11269" width="9.375" style="26" customWidth="1"/>
    <col min="11270" max="11270" width="10.375" style="26" customWidth="1"/>
    <col min="11271" max="11271" width="8.25" style="26" customWidth="1"/>
    <col min="11272" max="11272" width="9.25" style="26" customWidth="1"/>
    <col min="11273" max="11273" width="8.75" style="26"/>
    <col min="11274" max="11274" width="9" style="26" customWidth="1"/>
    <col min="11275" max="11275" width="8.75" style="26"/>
    <col min="11276" max="11276" width="9.875" style="26" customWidth="1"/>
    <col min="11277" max="11520" width="8.75" style="26"/>
    <col min="11521" max="11521" width="10.625" style="26" customWidth="1"/>
    <col min="11522" max="11523" width="10.375" style="26" customWidth="1"/>
    <col min="11524" max="11525" width="9.375" style="26" customWidth="1"/>
    <col min="11526" max="11526" width="10.375" style="26" customWidth="1"/>
    <col min="11527" max="11527" width="8.25" style="26" customWidth="1"/>
    <col min="11528" max="11528" width="9.25" style="26" customWidth="1"/>
    <col min="11529" max="11529" width="8.75" style="26"/>
    <col min="11530" max="11530" width="9" style="26" customWidth="1"/>
    <col min="11531" max="11531" width="8.75" style="26"/>
    <col min="11532" max="11532" width="9.875" style="26" customWidth="1"/>
    <col min="11533" max="11776" width="8.75" style="26"/>
    <col min="11777" max="11777" width="10.625" style="26" customWidth="1"/>
    <col min="11778" max="11779" width="10.375" style="26" customWidth="1"/>
    <col min="11780" max="11781" width="9.375" style="26" customWidth="1"/>
    <col min="11782" max="11782" width="10.375" style="26" customWidth="1"/>
    <col min="11783" max="11783" width="8.25" style="26" customWidth="1"/>
    <col min="11784" max="11784" width="9.25" style="26" customWidth="1"/>
    <col min="11785" max="11785" width="8.75" style="26"/>
    <col min="11786" max="11786" width="9" style="26" customWidth="1"/>
    <col min="11787" max="11787" width="8.75" style="26"/>
    <col min="11788" max="11788" width="9.875" style="26" customWidth="1"/>
    <col min="11789" max="12032" width="8.75" style="26"/>
    <col min="12033" max="12033" width="10.625" style="26" customWidth="1"/>
    <col min="12034" max="12035" width="10.375" style="26" customWidth="1"/>
    <col min="12036" max="12037" width="9.375" style="26" customWidth="1"/>
    <col min="12038" max="12038" width="10.375" style="26" customWidth="1"/>
    <col min="12039" max="12039" width="8.25" style="26" customWidth="1"/>
    <col min="12040" max="12040" width="9.25" style="26" customWidth="1"/>
    <col min="12041" max="12041" width="8.75" style="26"/>
    <col min="12042" max="12042" width="9" style="26" customWidth="1"/>
    <col min="12043" max="12043" width="8.75" style="26"/>
    <col min="12044" max="12044" width="9.875" style="26" customWidth="1"/>
    <col min="12045" max="12288" width="8.75" style="26"/>
    <col min="12289" max="12289" width="10.625" style="26" customWidth="1"/>
    <col min="12290" max="12291" width="10.375" style="26" customWidth="1"/>
    <col min="12292" max="12293" width="9.375" style="26" customWidth="1"/>
    <col min="12294" max="12294" width="10.375" style="26" customWidth="1"/>
    <col min="12295" max="12295" width="8.25" style="26" customWidth="1"/>
    <col min="12296" max="12296" width="9.25" style="26" customWidth="1"/>
    <col min="12297" max="12297" width="8.75" style="26"/>
    <col min="12298" max="12298" width="9" style="26" customWidth="1"/>
    <col min="12299" max="12299" width="8.75" style="26"/>
    <col min="12300" max="12300" width="9.875" style="26" customWidth="1"/>
    <col min="12301" max="12544" width="8.75" style="26"/>
    <col min="12545" max="12545" width="10.625" style="26" customWidth="1"/>
    <col min="12546" max="12547" width="10.375" style="26" customWidth="1"/>
    <col min="12548" max="12549" width="9.375" style="26" customWidth="1"/>
    <col min="12550" max="12550" width="10.375" style="26" customWidth="1"/>
    <col min="12551" max="12551" width="8.25" style="26" customWidth="1"/>
    <col min="12552" max="12552" width="9.25" style="26" customWidth="1"/>
    <col min="12553" max="12553" width="8.75" style="26"/>
    <col min="12554" max="12554" width="9" style="26" customWidth="1"/>
    <col min="12555" max="12555" width="8.75" style="26"/>
    <col min="12556" max="12556" width="9.875" style="26" customWidth="1"/>
    <col min="12557" max="12800" width="8.75" style="26"/>
    <col min="12801" max="12801" width="10.625" style="26" customWidth="1"/>
    <col min="12802" max="12803" width="10.375" style="26" customWidth="1"/>
    <col min="12804" max="12805" width="9.375" style="26" customWidth="1"/>
    <col min="12806" max="12806" width="10.375" style="26" customWidth="1"/>
    <col min="12807" max="12807" width="8.25" style="26" customWidth="1"/>
    <col min="12808" max="12808" width="9.25" style="26" customWidth="1"/>
    <col min="12809" max="12809" width="8.75" style="26"/>
    <col min="12810" max="12810" width="9" style="26" customWidth="1"/>
    <col min="12811" max="12811" width="8.75" style="26"/>
    <col min="12812" max="12812" width="9.875" style="26" customWidth="1"/>
    <col min="12813" max="13056" width="8.75" style="26"/>
    <col min="13057" max="13057" width="10.625" style="26" customWidth="1"/>
    <col min="13058" max="13059" width="10.375" style="26" customWidth="1"/>
    <col min="13060" max="13061" width="9.375" style="26" customWidth="1"/>
    <col min="13062" max="13062" width="10.375" style="26" customWidth="1"/>
    <col min="13063" max="13063" width="8.25" style="26" customWidth="1"/>
    <col min="13064" max="13064" width="9.25" style="26" customWidth="1"/>
    <col min="13065" max="13065" width="8.75" style="26"/>
    <col min="13066" max="13066" width="9" style="26" customWidth="1"/>
    <col min="13067" max="13067" width="8.75" style="26"/>
    <col min="13068" max="13068" width="9.875" style="26" customWidth="1"/>
    <col min="13069" max="13312" width="8.75" style="26"/>
    <col min="13313" max="13313" width="10.625" style="26" customWidth="1"/>
    <col min="13314" max="13315" width="10.375" style="26" customWidth="1"/>
    <col min="13316" max="13317" width="9.375" style="26" customWidth="1"/>
    <col min="13318" max="13318" width="10.375" style="26" customWidth="1"/>
    <col min="13319" max="13319" width="8.25" style="26" customWidth="1"/>
    <col min="13320" max="13320" width="9.25" style="26" customWidth="1"/>
    <col min="13321" max="13321" width="8.75" style="26"/>
    <col min="13322" max="13322" width="9" style="26" customWidth="1"/>
    <col min="13323" max="13323" width="8.75" style="26"/>
    <col min="13324" max="13324" width="9.875" style="26" customWidth="1"/>
    <col min="13325" max="13568" width="8.75" style="26"/>
    <col min="13569" max="13569" width="10.625" style="26" customWidth="1"/>
    <col min="13570" max="13571" width="10.375" style="26" customWidth="1"/>
    <col min="13572" max="13573" width="9.375" style="26" customWidth="1"/>
    <col min="13574" max="13574" width="10.375" style="26" customWidth="1"/>
    <col min="13575" max="13575" width="8.25" style="26" customWidth="1"/>
    <col min="13576" max="13576" width="9.25" style="26" customWidth="1"/>
    <col min="13577" max="13577" width="8.75" style="26"/>
    <col min="13578" max="13578" width="9" style="26" customWidth="1"/>
    <col min="13579" max="13579" width="8.75" style="26"/>
    <col min="13580" max="13580" width="9.875" style="26" customWidth="1"/>
    <col min="13581" max="13824" width="8.75" style="26"/>
    <col min="13825" max="13825" width="10.625" style="26" customWidth="1"/>
    <col min="13826" max="13827" width="10.375" style="26" customWidth="1"/>
    <col min="13828" max="13829" width="9.375" style="26" customWidth="1"/>
    <col min="13830" max="13830" width="10.375" style="26" customWidth="1"/>
    <col min="13831" max="13831" width="8.25" style="26" customWidth="1"/>
    <col min="13832" max="13832" width="9.25" style="26" customWidth="1"/>
    <col min="13833" max="13833" width="8.75" style="26"/>
    <col min="13834" max="13834" width="9" style="26" customWidth="1"/>
    <col min="13835" max="13835" width="8.75" style="26"/>
    <col min="13836" max="13836" width="9.875" style="26" customWidth="1"/>
    <col min="13837" max="14080" width="8.75" style="26"/>
    <col min="14081" max="14081" width="10.625" style="26" customWidth="1"/>
    <col min="14082" max="14083" width="10.375" style="26" customWidth="1"/>
    <col min="14084" max="14085" width="9.375" style="26" customWidth="1"/>
    <col min="14086" max="14086" width="10.375" style="26" customWidth="1"/>
    <col min="14087" max="14087" width="8.25" style="26" customWidth="1"/>
    <col min="14088" max="14088" width="9.25" style="26" customWidth="1"/>
    <col min="14089" max="14089" width="8.75" style="26"/>
    <col min="14090" max="14090" width="9" style="26" customWidth="1"/>
    <col min="14091" max="14091" width="8.75" style="26"/>
    <col min="14092" max="14092" width="9.875" style="26" customWidth="1"/>
    <col min="14093" max="14336" width="8.75" style="26"/>
    <col min="14337" max="14337" width="10.625" style="26" customWidth="1"/>
    <col min="14338" max="14339" width="10.375" style="26" customWidth="1"/>
    <col min="14340" max="14341" width="9.375" style="26" customWidth="1"/>
    <col min="14342" max="14342" width="10.375" style="26" customWidth="1"/>
    <col min="14343" max="14343" width="8.25" style="26" customWidth="1"/>
    <col min="14344" max="14344" width="9.25" style="26" customWidth="1"/>
    <col min="14345" max="14345" width="8.75" style="26"/>
    <col min="14346" max="14346" width="9" style="26" customWidth="1"/>
    <col min="14347" max="14347" width="8.75" style="26"/>
    <col min="14348" max="14348" width="9.875" style="26" customWidth="1"/>
    <col min="14349" max="14592" width="8.75" style="26"/>
    <col min="14593" max="14593" width="10.625" style="26" customWidth="1"/>
    <col min="14594" max="14595" width="10.375" style="26" customWidth="1"/>
    <col min="14596" max="14597" width="9.375" style="26" customWidth="1"/>
    <col min="14598" max="14598" width="10.375" style="26" customWidth="1"/>
    <col min="14599" max="14599" width="8.25" style="26" customWidth="1"/>
    <col min="14600" max="14600" width="9.25" style="26" customWidth="1"/>
    <col min="14601" max="14601" width="8.75" style="26"/>
    <col min="14602" max="14602" width="9" style="26" customWidth="1"/>
    <col min="14603" max="14603" width="8.75" style="26"/>
    <col min="14604" max="14604" width="9.875" style="26" customWidth="1"/>
    <col min="14605" max="14848" width="8.75" style="26"/>
    <col min="14849" max="14849" width="10.625" style="26" customWidth="1"/>
    <col min="14850" max="14851" width="10.375" style="26" customWidth="1"/>
    <col min="14852" max="14853" width="9.375" style="26" customWidth="1"/>
    <col min="14854" max="14854" width="10.375" style="26" customWidth="1"/>
    <col min="14855" max="14855" width="8.25" style="26" customWidth="1"/>
    <col min="14856" max="14856" width="9.25" style="26" customWidth="1"/>
    <col min="14857" max="14857" width="8.75" style="26"/>
    <col min="14858" max="14858" width="9" style="26" customWidth="1"/>
    <col min="14859" max="14859" width="8.75" style="26"/>
    <col min="14860" max="14860" width="9.875" style="26" customWidth="1"/>
    <col min="14861" max="15104" width="8.75" style="26"/>
    <col min="15105" max="15105" width="10.625" style="26" customWidth="1"/>
    <col min="15106" max="15107" width="10.375" style="26" customWidth="1"/>
    <col min="15108" max="15109" width="9.375" style="26" customWidth="1"/>
    <col min="15110" max="15110" width="10.375" style="26" customWidth="1"/>
    <col min="15111" max="15111" width="8.25" style="26" customWidth="1"/>
    <col min="15112" max="15112" width="9.25" style="26" customWidth="1"/>
    <col min="15113" max="15113" width="8.75" style="26"/>
    <col min="15114" max="15114" width="9" style="26" customWidth="1"/>
    <col min="15115" max="15115" width="8.75" style="26"/>
    <col min="15116" max="15116" width="9.875" style="26" customWidth="1"/>
    <col min="15117" max="15360" width="8.75" style="26"/>
    <col min="15361" max="15361" width="10.625" style="26" customWidth="1"/>
    <col min="15362" max="15363" width="10.375" style="26" customWidth="1"/>
    <col min="15364" max="15365" width="9.375" style="26" customWidth="1"/>
    <col min="15366" max="15366" width="10.375" style="26" customWidth="1"/>
    <col min="15367" max="15367" width="8.25" style="26" customWidth="1"/>
    <col min="15368" max="15368" width="9.25" style="26" customWidth="1"/>
    <col min="15369" max="15369" width="8.75" style="26"/>
    <col min="15370" max="15370" width="9" style="26" customWidth="1"/>
    <col min="15371" max="15371" width="8.75" style="26"/>
    <col min="15372" max="15372" width="9.875" style="26" customWidth="1"/>
    <col min="15373" max="15616" width="8.75" style="26"/>
    <col min="15617" max="15617" width="10.625" style="26" customWidth="1"/>
    <col min="15618" max="15619" width="10.375" style="26" customWidth="1"/>
    <col min="15620" max="15621" width="9.375" style="26" customWidth="1"/>
    <col min="15622" max="15622" width="10.375" style="26" customWidth="1"/>
    <col min="15623" max="15623" width="8.25" style="26" customWidth="1"/>
    <col min="15624" max="15624" width="9.25" style="26" customWidth="1"/>
    <col min="15625" max="15625" width="8.75" style="26"/>
    <col min="15626" max="15626" width="9" style="26" customWidth="1"/>
    <col min="15627" max="15627" width="8.75" style="26"/>
    <col min="15628" max="15628" width="9.875" style="26" customWidth="1"/>
    <col min="15629" max="15872" width="8.75" style="26"/>
    <col min="15873" max="15873" width="10.625" style="26" customWidth="1"/>
    <col min="15874" max="15875" width="10.375" style="26" customWidth="1"/>
    <col min="15876" max="15877" width="9.375" style="26" customWidth="1"/>
    <col min="15878" max="15878" width="10.375" style="26" customWidth="1"/>
    <col min="15879" max="15879" width="8.25" style="26" customWidth="1"/>
    <col min="15880" max="15880" width="9.25" style="26" customWidth="1"/>
    <col min="15881" max="15881" width="8.75" style="26"/>
    <col min="15882" max="15882" width="9" style="26" customWidth="1"/>
    <col min="15883" max="15883" width="8.75" style="26"/>
    <col min="15884" max="15884" width="9.875" style="26" customWidth="1"/>
    <col min="15885" max="16128" width="8.75" style="26"/>
    <col min="16129" max="16129" width="10.625" style="26" customWidth="1"/>
    <col min="16130" max="16131" width="10.375" style="26" customWidth="1"/>
    <col min="16132" max="16133" width="9.375" style="26" customWidth="1"/>
    <col min="16134" max="16134" width="10.375" style="26" customWidth="1"/>
    <col min="16135" max="16135" width="8.25" style="26" customWidth="1"/>
    <col min="16136" max="16136" width="9.25" style="26" customWidth="1"/>
    <col min="16137" max="16137" width="8.75" style="26"/>
    <col min="16138" max="16138" width="9" style="26" customWidth="1"/>
    <col min="16139" max="16139" width="8.75" style="26"/>
    <col min="16140" max="16140" width="9.875" style="26" customWidth="1"/>
    <col min="16141" max="16384" width="8.75" style="26"/>
  </cols>
  <sheetData>
    <row r="1" spans="1:25" ht="18" customHeight="1">
      <c r="A1" s="1" t="s">
        <v>1352</v>
      </c>
      <c r="B1" s="37"/>
      <c r="C1" s="37"/>
      <c r="D1" s="37"/>
      <c r="E1" s="37"/>
      <c r="F1" s="37"/>
      <c r="G1" s="37"/>
      <c r="H1" s="37"/>
    </row>
    <row r="2" spans="1:25" ht="28.15" customHeight="1">
      <c r="A2" s="390" t="s">
        <v>1353</v>
      </c>
      <c r="B2" s="390"/>
      <c r="C2" s="390"/>
      <c r="D2" s="390"/>
      <c r="E2" s="390"/>
      <c r="F2" s="390"/>
      <c r="G2" s="390"/>
      <c r="H2" s="390"/>
    </row>
    <row r="3" spans="1:25" ht="24" customHeight="1">
      <c r="A3" s="38"/>
      <c r="B3" s="39"/>
      <c r="C3" s="39"/>
      <c r="D3" s="40"/>
      <c r="E3" s="40"/>
      <c r="F3" s="40"/>
      <c r="G3" s="40"/>
      <c r="H3" s="39" t="s">
        <v>2</v>
      </c>
    </row>
    <row r="4" spans="1:25" ht="48" customHeight="1">
      <c r="A4" s="396" t="s">
        <v>1300</v>
      </c>
      <c r="B4" s="395" t="s">
        <v>1177</v>
      </c>
      <c r="C4" s="392" t="s">
        <v>1354</v>
      </c>
      <c r="D4" s="393"/>
      <c r="E4" s="394"/>
      <c r="F4" s="395" t="s">
        <v>1355</v>
      </c>
      <c r="G4" s="395"/>
      <c r="H4" s="395"/>
    </row>
    <row r="5" spans="1:25" ht="51.75" customHeight="1">
      <c r="A5" s="396"/>
      <c r="B5" s="395"/>
      <c r="C5" s="41" t="s">
        <v>1356</v>
      </c>
      <c r="D5" s="41" t="s">
        <v>1357</v>
      </c>
      <c r="E5" s="41" t="s">
        <v>1358</v>
      </c>
      <c r="F5" s="41" t="s">
        <v>1356</v>
      </c>
      <c r="G5" s="41" t="s">
        <v>1359</v>
      </c>
      <c r="H5" s="41" t="s">
        <v>1360</v>
      </c>
    </row>
    <row r="6" spans="1:25" ht="54.75" customHeight="1">
      <c r="A6" s="30" t="s">
        <v>1178</v>
      </c>
      <c r="B6" s="42">
        <v>78000</v>
      </c>
      <c r="C6" s="42">
        <v>12000</v>
      </c>
      <c r="D6" s="42">
        <v>0</v>
      </c>
      <c r="E6" s="42">
        <v>12000</v>
      </c>
      <c r="F6" s="42">
        <v>66000</v>
      </c>
      <c r="G6" s="42">
        <v>37800</v>
      </c>
      <c r="H6" s="42">
        <v>28200</v>
      </c>
      <c r="K6" s="44"/>
      <c r="L6" s="44"/>
      <c r="M6" s="44"/>
      <c r="N6" s="44"/>
      <c r="O6" s="44"/>
      <c r="P6" s="44"/>
      <c r="Q6" s="44"/>
      <c r="S6" s="44"/>
      <c r="T6" s="44"/>
      <c r="U6" s="44"/>
      <c r="V6" s="44"/>
      <c r="W6" s="44"/>
      <c r="X6" s="44"/>
      <c r="Y6" s="44"/>
    </row>
    <row r="7" spans="1:25">
      <c r="B7" s="43"/>
      <c r="C7" s="43"/>
      <c r="D7" s="43"/>
      <c r="E7" s="43"/>
      <c r="F7" s="43"/>
      <c r="G7" s="43"/>
      <c r="H7" s="43"/>
    </row>
    <row r="8" spans="1:25">
      <c r="B8" s="43"/>
      <c r="C8" s="43"/>
      <c r="D8" s="43"/>
      <c r="E8" s="43"/>
      <c r="F8" s="43"/>
      <c r="G8" s="43"/>
      <c r="H8" s="43"/>
    </row>
    <row r="9" spans="1:25">
      <c r="B9" s="43"/>
      <c r="C9" s="43"/>
      <c r="D9" s="43"/>
      <c r="E9" s="43"/>
      <c r="F9" s="43"/>
      <c r="G9" s="43"/>
      <c r="H9" s="43"/>
    </row>
  </sheetData>
  <mergeCells count="5">
    <mergeCell ref="A2:H2"/>
    <mergeCell ref="C4:E4"/>
    <mergeCell ref="F4:H4"/>
    <mergeCell ref="A4:A5"/>
    <mergeCell ref="B4:B5"/>
  </mergeCells>
  <phoneticPr fontId="33" type="noConversion"/>
  <pageMargins left="0.7" right="0.7" top="0.75" bottom="0.75" header="0.3" footer="0.3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7"/>
  <sheetViews>
    <sheetView tabSelected="1" workbookViewId="0">
      <selection activeCell="D13" sqref="D13"/>
    </sheetView>
  </sheetViews>
  <sheetFormatPr defaultColWidth="8.75" defaultRowHeight="14.25"/>
  <cols>
    <col min="1" max="1" width="10.375" style="26" customWidth="1"/>
    <col min="2" max="2" width="11.25" style="26" customWidth="1"/>
    <col min="3" max="3" width="16.75" style="26" customWidth="1"/>
    <col min="4" max="4" width="12.5" style="26" customWidth="1"/>
    <col min="5" max="5" width="11.125" style="26" customWidth="1"/>
    <col min="6" max="6" width="9.75" style="26" customWidth="1"/>
    <col min="7" max="7" width="13.5" style="26" customWidth="1"/>
    <col min="8" max="258" width="8.75" style="26"/>
    <col min="259" max="259" width="10.375" style="26" customWidth="1"/>
    <col min="260" max="260" width="15.5" style="26" customWidth="1"/>
    <col min="261" max="261" width="18.25" style="26" customWidth="1"/>
    <col min="262" max="263" width="15.5" style="26" customWidth="1"/>
    <col min="264" max="514" width="8.75" style="26"/>
    <col min="515" max="515" width="10.375" style="26" customWidth="1"/>
    <col min="516" max="516" width="15.5" style="26" customWidth="1"/>
    <col min="517" max="517" width="18.25" style="26" customWidth="1"/>
    <col min="518" max="519" width="15.5" style="26" customWidth="1"/>
    <col min="520" max="770" width="8.75" style="26"/>
    <col min="771" max="771" width="10.375" style="26" customWidth="1"/>
    <col min="772" max="772" width="15.5" style="26" customWidth="1"/>
    <col min="773" max="773" width="18.25" style="26" customWidth="1"/>
    <col min="774" max="775" width="15.5" style="26" customWidth="1"/>
    <col min="776" max="1026" width="8.75" style="26"/>
    <col min="1027" max="1027" width="10.375" style="26" customWidth="1"/>
    <col min="1028" max="1028" width="15.5" style="26" customWidth="1"/>
    <col min="1029" max="1029" width="18.25" style="26" customWidth="1"/>
    <col min="1030" max="1031" width="15.5" style="26" customWidth="1"/>
    <col min="1032" max="1282" width="8.75" style="26"/>
    <col min="1283" max="1283" width="10.375" style="26" customWidth="1"/>
    <col min="1284" max="1284" width="15.5" style="26" customWidth="1"/>
    <col min="1285" max="1285" width="18.25" style="26" customWidth="1"/>
    <col min="1286" max="1287" width="15.5" style="26" customWidth="1"/>
    <col min="1288" max="1538" width="8.75" style="26"/>
    <col min="1539" max="1539" width="10.375" style="26" customWidth="1"/>
    <col min="1540" max="1540" width="15.5" style="26" customWidth="1"/>
    <col min="1541" max="1541" width="18.25" style="26" customWidth="1"/>
    <col min="1542" max="1543" width="15.5" style="26" customWidth="1"/>
    <col min="1544" max="1794" width="8.75" style="26"/>
    <col min="1795" max="1795" width="10.375" style="26" customWidth="1"/>
    <col min="1796" max="1796" width="15.5" style="26" customWidth="1"/>
    <col min="1797" max="1797" width="18.25" style="26" customWidth="1"/>
    <col min="1798" max="1799" width="15.5" style="26" customWidth="1"/>
    <col min="1800" max="2050" width="8.75" style="26"/>
    <col min="2051" max="2051" width="10.375" style="26" customWidth="1"/>
    <col min="2052" max="2052" width="15.5" style="26" customWidth="1"/>
    <col min="2053" max="2053" width="18.25" style="26" customWidth="1"/>
    <col min="2054" max="2055" width="15.5" style="26" customWidth="1"/>
    <col min="2056" max="2306" width="8.75" style="26"/>
    <col min="2307" max="2307" width="10.375" style="26" customWidth="1"/>
    <col min="2308" max="2308" width="15.5" style="26" customWidth="1"/>
    <col min="2309" max="2309" width="18.25" style="26" customWidth="1"/>
    <col min="2310" max="2311" width="15.5" style="26" customWidth="1"/>
    <col min="2312" max="2562" width="8.75" style="26"/>
    <col min="2563" max="2563" width="10.375" style="26" customWidth="1"/>
    <col min="2564" max="2564" width="15.5" style="26" customWidth="1"/>
    <col min="2565" max="2565" width="18.25" style="26" customWidth="1"/>
    <col min="2566" max="2567" width="15.5" style="26" customWidth="1"/>
    <col min="2568" max="2818" width="8.75" style="26"/>
    <col min="2819" max="2819" width="10.375" style="26" customWidth="1"/>
    <col min="2820" max="2820" width="15.5" style="26" customWidth="1"/>
    <col min="2821" max="2821" width="18.25" style="26" customWidth="1"/>
    <col min="2822" max="2823" width="15.5" style="26" customWidth="1"/>
    <col min="2824" max="3074" width="8.75" style="26"/>
    <col min="3075" max="3075" width="10.375" style="26" customWidth="1"/>
    <col min="3076" max="3076" width="15.5" style="26" customWidth="1"/>
    <col min="3077" max="3077" width="18.25" style="26" customWidth="1"/>
    <col min="3078" max="3079" width="15.5" style="26" customWidth="1"/>
    <col min="3080" max="3330" width="8.75" style="26"/>
    <col min="3331" max="3331" width="10.375" style="26" customWidth="1"/>
    <col min="3332" max="3332" width="15.5" style="26" customWidth="1"/>
    <col min="3333" max="3333" width="18.25" style="26" customWidth="1"/>
    <col min="3334" max="3335" width="15.5" style="26" customWidth="1"/>
    <col min="3336" max="3586" width="8.75" style="26"/>
    <col min="3587" max="3587" width="10.375" style="26" customWidth="1"/>
    <col min="3588" max="3588" width="15.5" style="26" customWidth="1"/>
    <col min="3589" max="3589" width="18.25" style="26" customWidth="1"/>
    <col min="3590" max="3591" width="15.5" style="26" customWidth="1"/>
    <col min="3592" max="3842" width="8.75" style="26"/>
    <col min="3843" max="3843" width="10.375" style="26" customWidth="1"/>
    <col min="3844" max="3844" width="15.5" style="26" customWidth="1"/>
    <col min="3845" max="3845" width="18.25" style="26" customWidth="1"/>
    <col min="3846" max="3847" width="15.5" style="26" customWidth="1"/>
    <col min="3848" max="4098" width="8.75" style="26"/>
    <col min="4099" max="4099" width="10.375" style="26" customWidth="1"/>
    <col min="4100" max="4100" width="15.5" style="26" customWidth="1"/>
    <col min="4101" max="4101" width="18.25" style="26" customWidth="1"/>
    <col min="4102" max="4103" width="15.5" style="26" customWidth="1"/>
    <col min="4104" max="4354" width="8.75" style="26"/>
    <col min="4355" max="4355" width="10.375" style="26" customWidth="1"/>
    <col min="4356" max="4356" width="15.5" style="26" customWidth="1"/>
    <col min="4357" max="4357" width="18.25" style="26" customWidth="1"/>
    <col min="4358" max="4359" width="15.5" style="26" customWidth="1"/>
    <col min="4360" max="4610" width="8.75" style="26"/>
    <col min="4611" max="4611" width="10.375" style="26" customWidth="1"/>
    <col min="4612" max="4612" width="15.5" style="26" customWidth="1"/>
    <col min="4613" max="4613" width="18.25" style="26" customWidth="1"/>
    <col min="4614" max="4615" width="15.5" style="26" customWidth="1"/>
    <col min="4616" max="4866" width="8.75" style="26"/>
    <col min="4867" max="4867" width="10.375" style="26" customWidth="1"/>
    <col min="4868" max="4868" width="15.5" style="26" customWidth="1"/>
    <col min="4869" max="4869" width="18.25" style="26" customWidth="1"/>
    <col min="4870" max="4871" width="15.5" style="26" customWidth="1"/>
    <col min="4872" max="5122" width="8.75" style="26"/>
    <col min="5123" max="5123" width="10.375" style="26" customWidth="1"/>
    <col min="5124" max="5124" width="15.5" style="26" customWidth="1"/>
    <col min="5125" max="5125" width="18.25" style="26" customWidth="1"/>
    <col min="5126" max="5127" width="15.5" style="26" customWidth="1"/>
    <col min="5128" max="5378" width="8.75" style="26"/>
    <col min="5379" max="5379" width="10.375" style="26" customWidth="1"/>
    <col min="5380" max="5380" width="15.5" style="26" customWidth="1"/>
    <col min="5381" max="5381" width="18.25" style="26" customWidth="1"/>
    <col min="5382" max="5383" width="15.5" style="26" customWidth="1"/>
    <col min="5384" max="5634" width="8.75" style="26"/>
    <col min="5635" max="5635" width="10.375" style="26" customWidth="1"/>
    <col min="5636" max="5636" width="15.5" style="26" customWidth="1"/>
    <col min="5637" max="5637" width="18.25" style="26" customWidth="1"/>
    <col min="5638" max="5639" width="15.5" style="26" customWidth="1"/>
    <col min="5640" max="5890" width="8.75" style="26"/>
    <col min="5891" max="5891" width="10.375" style="26" customWidth="1"/>
    <col min="5892" max="5892" width="15.5" style="26" customWidth="1"/>
    <col min="5893" max="5893" width="18.25" style="26" customWidth="1"/>
    <col min="5894" max="5895" width="15.5" style="26" customWidth="1"/>
    <col min="5896" max="6146" width="8.75" style="26"/>
    <col min="6147" max="6147" width="10.375" style="26" customWidth="1"/>
    <col min="6148" max="6148" width="15.5" style="26" customWidth="1"/>
    <col min="6149" max="6149" width="18.25" style="26" customWidth="1"/>
    <col min="6150" max="6151" width="15.5" style="26" customWidth="1"/>
    <col min="6152" max="6402" width="8.75" style="26"/>
    <col min="6403" max="6403" width="10.375" style="26" customWidth="1"/>
    <col min="6404" max="6404" width="15.5" style="26" customWidth="1"/>
    <col min="6405" max="6405" width="18.25" style="26" customWidth="1"/>
    <col min="6406" max="6407" width="15.5" style="26" customWidth="1"/>
    <col min="6408" max="6658" width="8.75" style="26"/>
    <col min="6659" max="6659" width="10.375" style="26" customWidth="1"/>
    <col min="6660" max="6660" width="15.5" style="26" customWidth="1"/>
    <col min="6661" max="6661" width="18.25" style="26" customWidth="1"/>
    <col min="6662" max="6663" width="15.5" style="26" customWidth="1"/>
    <col min="6664" max="6914" width="8.75" style="26"/>
    <col min="6915" max="6915" width="10.375" style="26" customWidth="1"/>
    <col min="6916" max="6916" width="15.5" style="26" customWidth="1"/>
    <col min="6917" max="6917" width="18.25" style="26" customWidth="1"/>
    <col min="6918" max="6919" width="15.5" style="26" customWidth="1"/>
    <col min="6920" max="7170" width="8.75" style="26"/>
    <col min="7171" max="7171" width="10.375" style="26" customWidth="1"/>
    <col min="7172" max="7172" width="15.5" style="26" customWidth="1"/>
    <col min="7173" max="7173" width="18.25" style="26" customWidth="1"/>
    <col min="7174" max="7175" width="15.5" style="26" customWidth="1"/>
    <col min="7176" max="7426" width="8.75" style="26"/>
    <col min="7427" max="7427" width="10.375" style="26" customWidth="1"/>
    <col min="7428" max="7428" width="15.5" style="26" customWidth="1"/>
    <col min="7429" max="7429" width="18.25" style="26" customWidth="1"/>
    <col min="7430" max="7431" width="15.5" style="26" customWidth="1"/>
    <col min="7432" max="7682" width="8.75" style="26"/>
    <col min="7683" max="7683" width="10.375" style="26" customWidth="1"/>
    <col min="7684" max="7684" width="15.5" style="26" customWidth="1"/>
    <col min="7685" max="7685" width="18.25" style="26" customWidth="1"/>
    <col min="7686" max="7687" width="15.5" style="26" customWidth="1"/>
    <col min="7688" max="7938" width="8.75" style="26"/>
    <col min="7939" max="7939" width="10.375" style="26" customWidth="1"/>
    <col min="7940" max="7940" width="15.5" style="26" customWidth="1"/>
    <col min="7941" max="7941" width="18.25" style="26" customWidth="1"/>
    <col min="7942" max="7943" width="15.5" style="26" customWidth="1"/>
    <col min="7944" max="8194" width="8.75" style="26"/>
    <col min="8195" max="8195" width="10.375" style="26" customWidth="1"/>
    <col min="8196" max="8196" width="15.5" style="26" customWidth="1"/>
    <col min="8197" max="8197" width="18.25" style="26" customWidth="1"/>
    <col min="8198" max="8199" width="15.5" style="26" customWidth="1"/>
    <col min="8200" max="8450" width="8.75" style="26"/>
    <col min="8451" max="8451" width="10.375" style="26" customWidth="1"/>
    <col min="8452" max="8452" width="15.5" style="26" customWidth="1"/>
    <col min="8453" max="8453" width="18.25" style="26" customWidth="1"/>
    <col min="8454" max="8455" width="15.5" style="26" customWidth="1"/>
    <col min="8456" max="8706" width="8.75" style="26"/>
    <col min="8707" max="8707" width="10.375" style="26" customWidth="1"/>
    <col min="8708" max="8708" width="15.5" style="26" customWidth="1"/>
    <col min="8709" max="8709" width="18.25" style="26" customWidth="1"/>
    <col min="8710" max="8711" width="15.5" style="26" customWidth="1"/>
    <col min="8712" max="8962" width="8.75" style="26"/>
    <col min="8963" max="8963" width="10.375" style="26" customWidth="1"/>
    <col min="8964" max="8964" width="15.5" style="26" customWidth="1"/>
    <col min="8965" max="8965" width="18.25" style="26" customWidth="1"/>
    <col min="8966" max="8967" width="15.5" style="26" customWidth="1"/>
    <col min="8968" max="9218" width="8.75" style="26"/>
    <col min="9219" max="9219" width="10.375" style="26" customWidth="1"/>
    <col min="9220" max="9220" width="15.5" style="26" customWidth="1"/>
    <col min="9221" max="9221" width="18.25" style="26" customWidth="1"/>
    <col min="9222" max="9223" width="15.5" style="26" customWidth="1"/>
    <col min="9224" max="9474" width="8.75" style="26"/>
    <col min="9475" max="9475" width="10.375" style="26" customWidth="1"/>
    <col min="9476" max="9476" width="15.5" style="26" customWidth="1"/>
    <col min="9477" max="9477" width="18.25" style="26" customWidth="1"/>
    <col min="9478" max="9479" width="15.5" style="26" customWidth="1"/>
    <col min="9480" max="9730" width="8.75" style="26"/>
    <col min="9731" max="9731" width="10.375" style="26" customWidth="1"/>
    <col min="9732" max="9732" width="15.5" style="26" customWidth="1"/>
    <col min="9733" max="9733" width="18.25" style="26" customWidth="1"/>
    <col min="9734" max="9735" width="15.5" style="26" customWidth="1"/>
    <col min="9736" max="9986" width="8.75" style="26"/>
    <col min="9987" max="9987" width="10.375" style="26" customWidth="1"/>
    <col min="9988" max="9988" width="15.5" style="26" customWidth="1"/>
    <col min="9989" max="9989" width="18.25" style="26" customWidth="1"/>
    <col min="9990" max="9991" width="15.5" style="26" customWidth="1"/>
    <col min="9992" max="10242" width="8.75" style="26"/>
    <col min="10243" max="10243" width="10.375" style="26" customWidth="1"/>
    <col min="10244" max="10244" width="15.5" style="26" customWidth="1"/>
    <col min="10245" max="10245" width="18.25" style="26" customWidth="1"/>
    <col min="10246" max="10247" width="15.5" style="26" customWidth="1"/>
    <col min="10248" max="10498" width="8.75" style="26"/>
    <col min="10499" max="10499" width="10.375" style="26" customWidth="1"/>
    <col min="10500" max="10500" width="15.5" style="26" customWidth="1"/>
    <col min="10501" max="10501" width="18.25" style="26" customWidth="1"/>
    <col min="10502" max="10503" width="15.5" style="26" customWidth="1"/>
    <col min="10504" max="10754" width="8.75" style="26"/>
    <col min="10755" max="10755" width="10.375" style="26" customWidth="1"/>
    <col min="10756" max="10756" width="15.5" style="26" customWidth="1"/>
    <col min="10757" max="10757" width="18.25" style="26" customWidth="1"/>
    <col min="10758" max="10759" width="15.5" style="26" customWidth="1"/>
    <col min="10760" max="11010" width="8.75" style="26"/>
    <col min="11011" max="11011" width="10.375" style="26" customWidth="1"/>
    <col min="11012" max="11012" width="15.5" style="26" customWidth="1"/>
    <col min="11013" max="11013" width="18.25" style="26" customWidth="1"/>
    <col min="11014" max="11015" width="15.5" style="26" customWidth="1"/>
    <col min="11016" max="11266" width="8.75" style="26"/>
    <col min="11267" max="11267" width="10.375" style="26" customWidth="1"/>
    <col min="11268" max="11268" width="15.5" style="26" customWidth="1"/>
    <col min="11269" max="11269" width="18.25" style="26" customWidth="1"/>
    <col min="11270" max="11271" width="15.5" style="26" customWidth="1"/>
    <col min="11272" max="11522" width="8.75" style="26"/>
    <col min="11523" max="11523" width="10.375" style="26" customWidth="1"/>
    <col min="11524" max="11524" width="15.5" style="26" customWidth="1"/>
    <col min="11525" max="11525" width="18.25" style="26" customWidth="1"/>
    <col min="11526" max="11527" width="15.5" style="26" customWidth="1"/>
    <col min="11528" max="11778" width="8.75" style="26"/>
    <col min="11779" max="11779" width="10.375" style="26" customWidth="1"/>
    <col min="11780" max="11780" width="15.5" style="26" customWidth="1"/>
    <col min="11781" max="11781" width="18.25" style="26" customWidth="1"/>
    <col min="11782" max="11783" width="15.5" style="26" customWidth="1"/>
    <col min="11784" max="12034" width="8.75" style="26"/>
    <col min="12035" max="12035" width="10.375" style="26" customWidth="1"/>
    <col min="12036" max="12036" width="15.5" style="26" customWidth="1"/>
    <col min="12037" max="12037" width="18.25" style="26" customWidth="1"/>
    <col min="12038" max="12039" width="15.5" style="26" customWidth="1"/>
    <col min="12040" max="12290" width="8.75" style="26"/>
    <col min="12291" max="12291" width="10.375" style="26" customWidth="1"/>
    <col min="12292" max="12292" width="15.5" style="26" customWidth="1"/>
    <col min="12293" max="12293" width="18.25" style="26" customWidth="1"/>
    <col min="12294" max="12295" width="15.5" style="26" customWidth="1"/>
    <col min="12296" max="12546" width="8.75" style="26"/>
    <col min="12547" max="12547" width="10.375" style="26" customWidth="1"/>
    <col min="12548" max="12548" width="15.5" style="26" customWidth="1"/>
    <col min="12549" max="12549" width="18.25" style="26" customWidth="1"/>
    <col min="12550" max="12551" width="15.5" style="26" customWidth="1"/>
    <col min="12552" max="12802" width="8.75" style="26"/>
    <col min="12803" max="12803" width="10.375" style="26" customWidth="1"/>
    <col min="12804" max="12804" width="15.5" style="26" customWidth="1"/>
    <col min="12805" max="12805" width="18.25" style="26" customWidth="1"/>
    <col min="12806" max="12807" width="15.5" style="26" customWidth="1"/>
    <col min="12808" max="13058" width="8.75" style="26"/>
    <col min="13059" max="13059" width="10.375" style="26" customWidth="1"/>
    <col min="13060" max="13060" width="15.5" style="26" customWidth="1"/>
    <col min="13061" max="13061" width="18.25" style="26" customWidth="1"/>
    <col min="13062" max="13063" width="15.5" style="26" customWidth="1"/>
    <col min="13064" max="13314" width="8.75" style="26"/>
    <col min="13315" max="13315" width="10.375" style="26" customWidth="1"/>
    <col min="13316" max="13316" width="15.5" style="26" customWidth="1"/>
    <col min="13317" max="13317" width="18.25" style="26" customWidth="1"/>
    <col min="13318" max="13319" width="15.5" style="26" customWidth="1"/>
    <col min="13320" max="13570" width="8.75" style="26"/>
    <col min="13571" max="13571" width="10.375" style="26" customWidth="1"/>
    <col min="13572" max="13572" width="15.5" style="26" customWidth="1"/>
    <col min="13573" max="13573" width="18.25" style="26" customWidth="1"/>
    <col min="13574" max="13575" width="15.5" style="26" customWidth="1"/>
    <col min="13576" max="13826" width="8.75" style="26"/>
    <col min="13827" max="13827" width="10.375" style="26" customWidth="1"/>
    <col min="13828" max="13828" width="15.5" style="26" customWidth="1"/>
    <col min="13829" max="13829" width="18.25" style="26" customWidth="1"/>
    <col min="13830" max="13831" width="15.5" style="26" customWidth="1"/>
    <col min="13832" max="14082" width="8.75" style="26"/>
    <col min="14083" max="14083" width="10.375" style="26" customWidth="1"/>
    <col min="14084" max="14084" width="15.5" style="26" customWidth="1"/>
    <col min="14085" max="14085" width="18.25" style="26" customWidth="1"/>
    <col min="14086" max="14087" width="15.5" style="26" customWidth="1"/>
    <col min="14088" max="14338" width="8.75" style="26"/>
    <col min="14339" max="14339" width="10.375" style="26" customWidth="1"/>
    <col min="14340" max="14340" width="15.5" style="26" customWidth="1"/>
    <col min="14341" max="14341" width="18.25" style="26" customWidth="1"/>
    <col min="14342" max="14343" width="15.5" style="26" customWidth="1"/>
    <col min="14344" max="14594" width="8.75" style="26"/>
    <col min="14595" max="14595" width="10.375" style="26" customWidth="1"/>
    <col min="14596" max="14596" width="15.5" style="26" customWidth="1"/>
    <col min="14597" max="14597" width="18.25" style="26" customWidth="1"/>
    <col min="14598" max="14599" width="15.5" style="26" customWidth="1"/>
    <col min="14600" max="14850" width="8.75" style="26"/>
    <col min="14851" max="14851" width="10.375" style="26" customWidth="1"/>
    <col min="14852" max="14852" width="15.5" style="26" customWidth="1"/>
    <col min="14853" max="14853" width="18.25" style="26" customWidth="1"/>
    <col min="14854" max="14855" width="15.5" style="26" customWidth="1"/>
    <col min="14856" max="15106" width="8.75" style="26"/>
    <col min="15107" max="15107" width="10.375" style="26" customWidth="1"/>
    <col min="15108" max="15108" width="15.5" style="26" customWidth="1"/>
    <col min="15109" max="15109" width="18.25" style="26" customWidth="1"/>
    <col min="15110" max="15111" width="15.5" style="26" customWidth="1"/>
    <col min="15112" max="15362" width="8.75" style="26"/>
    <col min="15363" max="15363" width="10.375" style="26" customWidth="1"/>
    <col min="15364" max="15364" width="15.5" style="26" customWidth="1"/>
    <col min="15365" max="15365" width="18.25" style="26" customWidth="1"/>
    <col min="15366" max="15367" width="15.5" style="26" customWidth="1"/>
    <col min="15368" max="15618" width="8.75" style="26"/>
    <col min="15619" max="15619" width="10.375" style="26" customWidth="1"/>
    <col min="15620" max="15620" width="15.5" style="26" customWidth="1"/>
    <col min="15621" max="15621" width="18.25" style="26" customWidth="1"/>
    <col min="15622" max="15623" width="15.5" style="26" customWidth="1"/>
    <col min="15624" max="15874" width="8.75" style="26"/>
    <col min="15875" max="15875" width="10.375" style="26" customWidth="1"/>
    <col min="15876" max="15876" width="15.5" style="26" customWidth="1"/>
    <col min="15877" max="15877" width="18.25" style="26" customWidth="1"/>
    <col min="15878" max="15879" width="15.5" style="26" customWidth="1"/>
    <col min="15880" max="16130" width="8.75" style="26"/>
    <col min="16131" max="16131" width="10.375" style="26" customWidth="1"/>
    <col min="16132" max="16132" width="15.5" style="26" customWidth="1"/>
    <col min="16133" max="16133" width="18.25" style="26" customWidth="1"/>
    <col min="16134" max="16135" width="15.5" style="26" customWidth="1"/>
    <col min="16136" max="16384" width="8.75" style="26"/>
  </cols>
  <sheetData>
    <row r="1" spans="1:13" ht="18" customHeight="1">
      <c r="A1" s="1" t="s">
        <v>1361</v>
      </c>
      <c r="B1" s="27"/>
      <c r="C1" s="27"/>
      <c r="D1" s="27"/>
      <c r="E1" s="27"/>
      <c r="F1" s="27"/>
      <c r="G1" s="27"/>
    </row>
    <row r="2" spans="1:13" ht="28.15" customHeight="1">
      <c r="A2" s="397" t="s">
        <v>1362</v>
      </c>
      <c r="B2" s="397"/>
      <c r="C2" s="397"/>
      <c r="D2" s="397"/>
      <c r="E2" s="397"/>
      <c r="F2" s="397"/>
      <c r="G2" s="397"/>
    </row>
    <row r="3" spans="1:13" ht="21" customHeight="1">
      <c r="A3" s="28"/>
      <c r="B3" s="28"/>
      <c r="C3" s="28"/>
      <c r="D3" s="28"/>
      <c r="E3" s="28"/>
      <c r="F3" s="28"/>
      <c r="G3" s="28" t="s">
        <v>2</v>
      </c>
    </row>
    <row r="4" spans="1:13" ht="36.75" customHeight="1">
      <c r="A4" s="396" t="s">
        <v>1300</v>
      </c>
      <c r="B4" s="396" t="s">
        <v>1363</v>
      </c>
      <c r="C4" s="396"/>
      <c r="D4" s="396"/>
      <c r="E4" s="398" t="s">
        <v>1364</v>
      </c>
      <c r="F4" s="399"/>
      <c r="G4" s="400"/>
    </row>
    <row r="5" spans="1:13" ht="72.75" customHeight="1">
      <c r="A5" s="396"/>
      <c r="B5" s="29" t="s">
        <v>1177</v>
      </c>
      <c r="C5" s="29" t="s">
        <v>1365</v>
      </c>
      <c r="D5" s="29" t="s">
        <v>1366</v>
      </c>
      <c r="E5" s="29" t="s">
        <v>1177</v>
      </c>
      <c r="F5" s="29" t="s">
        <v>1367</v>
      </c>
      <c r="G5" s="29" t="s">
        <v>1368</v>
      </c>
    </row>
    <row r="6" spans="1:13" ht="52.5" customHeight="1">
      <c r="A6" s="30" t="s">
        <v>1178</v>
      </c>
      <c r="B6" s="31">
        <v>40200</v>
      </c>
      <c r="C6" s="32">
        <v>0</v>
      </c>
      <c r="D6" s="32">
        <v>40200</v>
      </c>
      <c r="E6" s="33">
        <f>F6+G6</f>
        <v>13882.759</v>
      </c>
      <c r="F6" s="34">
        <v>1829.2190000000001</v>
      </c>
      <c r="G6" s="34">
        <v>12053.54</v>
      </c>
      <c r="K6" s="36"/>
      <c r="L6" s="36"/>
      <c r="M6" s="36"/>
    </row>
    <row r="7" spans="1:13">
      <c r="A7" s="35"/>
      <c r="B7" s="35"/>
      <c r="C7" s="35"/>
      <c r="D7" s="35"/>
      <c r="E7" s="35"/>
      <c r="F7" s="35"/>
      <c r="G7" s="35"/>
    </row>
  </sheetData>
  <mergeCells count="4">
    <mergeCell ref="A2:G2"/>
    <mergeCell ref="B4:D4"/>
    <mergeCell ref="E4:G4"/>
    <mergeCell ref="A4:A5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E6" sqref="E6:F38"/>
    </sheetView>
  </sheetViews>
  <sheetFormatPr defaultColWidth="9" defaultRowHeight="13.5"/>
  <cols>
    <col min="1" max="1" width="21.5" style="307" customWidth="1"/>
    <col min="2" max="2" width="14.25" style="307" customWidth="1"/>
    <col min="3" max="3" width="12.625" style="307" customWidth="1"/>
    <col min="4" max="4" width="12.125" style="308" customWidth="1"/>
    <col min="5" max="5" width="13.125" style="307" customWidth="1"/>
    <col min="6" max="6" width="12.75" style="307" customWidth="1"/>
    <col min="7" max="7" width="10.375" style="309" hidden="1" customWidth="1"/>
    <col min="8" max="8" width="9.375" style="309" hidden="1" customWidth="1"/>
    <col min="9" max="9" width="11.125" style="307" hidden="1" customWidth="1"/>
    <col min="10" max="10" width="9" style="307" customWidth="1"/>
    <col min="11" max="16384" width="9" style="307"/>
  </cols>
  <sheetData>
    <row r="1" spans="1:9" ht="17.25" customHeight="1">
      <c r="A1" s="310" t="s">
        <v>84</v>
      </c>
      <c r="B1" s="311"/>
      <c r="C1" s="312"/>
      <c r="D1" s="313"/>
      <c r="E1" s="312"/>
      <c r="F1" s="312"/>
    </row>
    <row r="2" spans="1:9" ht="27">
      <c r="A2" s="351" t="s">
        <v>85</v>
      </c>
      <c r="B2" s="351"/>
      <c r="C2" s="351"/>
      <c r="D2" s="351"/>
      <c r="E2" s="351"/>
      <c r="F2" s="351"/>
    </row>
    <row r="3" spans="1:9" ht="22.5" customHeight="1">
      <c r="A3" s="314"/>
      <c r="B3" s="314"/>
      <c r="C3" s="312"/>
      <c r="D3" s="313"/>
      <c r="E3" s="312"/>
      <c r="F3" s="315" t="s">
        <v>2</v>
      </c>
    </row>
    <row r="4" spans="1:9" ht="24.95" customHeight="1">
      <c r="A4" s="344" t="s">
        <v>3</v>
      </c>
      <c r="B4" s="345" t="s">
        <v>4</v>
      </c>
      <c r="C4" s="344" t="s">
        <v>5</v>
      </c>
      <c r="D4" s="341" t="s">
        <v>6</v>
      </c>
      <c r="E4" s="342"/>
      <c r="F4" s="343"/>
      <c r="I4" s="307" t="s">
        <v>7</v>
      </c>
    </row>
    <row r="5" spans="1:9" ht="24.95" customHeight="1">
      <c r="A5" s="344"/>
      <c r="B5" s="346"/>
      <c r="C5" s="344"/>
      <c r="D5" s="316" t="s">
        <v>8</v>
      </c>
      <c r="E5" s="16" t="s">
        <v>9</v>
      </c>
      <c r="F5" s="16" t="s">
        <v>10</v>
      </c>
    </row>
    <row r="6" spans="1:9" ht="18.95" customHeight="1">
      <c r="A6" s="317" t="s">
        <v>11</v>
      </c>
      <c r="B6" s="9">
        <v>168167.08</v>
      </c>
      <c r="C6" s="9">
        <v>168167.08</v>
      </c>
      <c r="D6" s="9">
        <v>202543.43</v>
      </c>
      <c r="E6" s="216">
        <f t="shared" ref="E6:E23" si="0">D6/C6*100</f>
        <v>120.441783255082</v>
      </c>
      <c r="F6" s="216">
        <f t="shared" ref="F6:F23" si="1">(D6-I6)/I6*100</f>
        <v>47.522109004566701</v>
      </c>
      <c r="G6" s="309">
        <v>179824.85</v>
      </c>
      <c r="H6" s="318">
        <f t="shared" ref="H6:H19" si="2">D6/G6*100-100</f>
        <v>12.6337266512387</v>
      </c>
      <c r="I6" s="330">
        <v>137297</v>
      </c>
    </row>
    <row r="7" spans="1:9" ht="18.95" customHeight="1">
      <c r="A7" s="317" t="s">
        <v>12</v>
      </c>
      <c r="B7" s="213"/>
      <c r="C7" s="213"/>
      <c r="D7" s="213"/>
      <c r="E7" s="216"/>
      <c r="F7" s="216"/>
      <c r="G7" s="309">
        <v>468.1</v>
      </c>
      <c r="H7" s="318">
        <f t="shared" si="2"/>
        <v>-100</v>
      </c>
      <c r="I7" s="330"/>
    </row>
    <row r="8" spans="1:9" ht="18.95" customHeight="1">
      <c r="A8" s="317" t="s">
        <v>13</v>
      </c>
      <c r="B8" s="9">
        <v>58226.11</v>
      </c>
      <c r="C8" s="9">
        <v>58226.11</v>
      </c>
      <c r="D8" s="9">
        <v>54078.57</v>
      </c>
      <c r="E8" s="216">
        <f t="shared" si="0"/>
        <v>92.876838243186796</v>
      </c>
      <c r="F8" s="216">
        <f t="shared" si="1"/>
        <v>4.7750029061882397</v>
      </c>
      <c r="G8" s="309">
        <v>54864.45</v>
      </c>
      <c r="H8" s="318">
        <f t="shared" si="2"/>
        <v>-1.4324029494508701</v>
      </c>
      <c r="I8" s="330">
        <v>51614</v>
      </c>
    </row>
    <row r="9" spans="1:9" ht="18.95" customHeight="1">
      <c r="A9" s="317" t="s">
        <v>14</v>
      </c>
      <c r="B9" s="9">
        <v>33774.57</v>
      </c>
      <c r="C9" s="9">
        <v>33774.57</v>
      </c>
      <c r="D9" s="319">
        <v>31741.48</v>
      </c>
      <c r="E9" s="216">
        <f t="shared" si="0"/>
        <v>93.980411889773904</v>
      </c>
      <c r="F9" s="216">
        <f t="shared" si="1"/>
        <v>5.8825805590766604</v>
      </c>
      <c r="G9" s="309">
        <v>25513.279999999999</v>
      </c>
      <c r="H9" s="318">
        <f t="shared" si="2"/>
        <v>24.411600546852501</v>
      </c>
      <c r="I9" s="330">
        <v>29978</v>
      </c>
    </row>
    <row r="10" spans="1:9" ht="18.95" customHeight="1">
      <c r="A10" s="317" t="s">
        <v>15</v>
      </c>
      <c r="B10" s="9">
        <v>371.77</v>
      </c>
      <c r="C10" s="9">
        <v>371.77</v>
      </c>
      <c r="D10" s="9">
        <v>326.39999999999998</v>
      </c>
      <c r="E10" s="216">
        <f t="shared" si="0"/>
        <v>87.796218091830994</v>
      </c>
      <c r="F10" s="216">
        <f t="shared" si="1"/>
        <v>-0.79027355623101003</v>
      </c>
      <c r="G10" s="309">
        <v>169.8</v>
      </c>
      <c r="H10" s="318">
        <f t="shared" si="2"/>
        <v>92.226148409893995</v>
      </c>
      <c r="I10" s="330">
        <v>329</v>
      </c>
    </row>
    <row r="11" spans="1:9" ht="18.95" customHeight="1">
      <c r="A11" s="317" t="s">
        <v>16</v>
      </c>
      <c r="B11" s="9">
        <v>27174.240000000002</v>
      </c>
      <c r="C11" s="9">
        <v>27174.240000000002</v>
      </c>
      <c r="D11" s="9">
        <v>25564.9</v>
      </c>
      <c r="E11" s="216">
        <f t="shared" si="0"/>
        <v>94.077700057112907</v>
      </c>
      <c r="F11" s="216">
        <f t="shared" si="1"/>
        <v>5.8281243531895601</v>
      </c>
      <c r="G11" s="309">
        <v>25514.37</v>
      </c>
      <c r="H11" s="318">
        <f t="shared" si="2"/>
        <v>0.19804525841713899</v>
      </c>
      <c r="I11" s="330">
        <v>24157</v>
      </c>
    </row>
    <row r="12" spans="1:9" ht="18.95" customHeight="1">
      <c r="A12" s="317" t="s">
        <v>17</v>
      </c>
      <c r="B12" s="9">
        <v>24814.799999999999</v>
      </c>
      <c r="C12" s="9">
        <v>24814.799999999999</v>
      </c>
      <c r="D12" s="9">
        <v>21889.599999999999</v>
      </c>
      <c r="E12" s="216">
        <f t="shared" si="0"/>
        <v>88.211873559327501</v>
      </c>
      <c r="F12" s="216">
        <f t="shared" si="1"/>
        <v>-0.49277207018820601</v>
      </c>
      <c r="G12" s="309">
        <v>16995.79</v>
      </c>
      <c r="H12" s="318">
        <f t="shared" si="2"/>
        <v>28.794248458000499</v>
      </c>
      <c r="I12" s="330">
        <v>21998</v>
      </c>
    </row>
    <row r="13" spans="1:9" ht="18.95" customHeight="1">
      <c r="A13" s="317" t="s">
        <v>18</v>
      </c>
      <c r="B13" s="9">
        <v>9010.6200000000008</v>
      </c>
      <c r="C13" s="9">
        <v>9010.6200000000008</v>
      </c>
      <c r="D13" s="9">
        <v>10471.41</v>
      </c>
      <c r="E13" s="216">
        <f t="shared" si="0"/>
        <v>116.211869993408</v>
      </c>
      <c r="F13" s="216">
        <f t="shared" si="1"/>
        <v>31.056445556946201</v>
      </c>
      <c r="G13" s="309">
        <v>6195.75</v>
      </c>
      <c r="H13" s="318">
        <f t="shared" si="2"/>
        <v>69.009563006899896</v>
      </c>
      <c r="I13" s="330">
        <v>7990</v>
      </c>
    </row>
    <row r="14" spans="1:9" ht="18.95" customHeight="1">
      <c r="A14" s="317" t="s">
        <v>19</v>
      </c>
      <c r="B14" s="9">
        <v>14941.99</v>
      </c>
      <c r="C14" s="9">
        <v>14941.99</v>
      </c>
      <c r="D14" s="9">
        <v>13368.15</v>
      </c>
      <c r="E14" s="216">
        <f t="shared" si="0"/>
        <v>89.466998706330301</v>
      </c>
      <c r="F14" s="216">
        <f t="shared" si="1"/>
        <v>1.0442176870748301</v>
      </c>
      <c r="G14" s="309">
        <v>18906.68</v>
      </c>
      <c r="H14" s="318">
        <f t="shared" si="2"/>
        <v>-29.294037874444399</v>
      </c>
      <c r="I14" s="330">
        <v>13230</v>
      </c>
    </row>
    <row r="15" spans="1:9" ht="18.95" customHeight="1">
      <c r="A15" s="317" t="s">
        <v>20</v>
      </c>
      <c r="B15" s="9">
        <v>71732.479999999996</v>
      </c>
      <c r="C15" s="9">
        <v>71732.479999999996</v>
      </c>
      <c r="D15" s="9">
        <v>72019.38</v>
      </c>
      <c r="E15" s="216">
        <f t="shared" si="0"/>
        <v>100.39995828946699</v>
      </c>
      <c r="F15" s="216">
        <f t="shared" si="1"/>
        <v>60.306682099452402</v>
      </c>
      <c r="G15" s="309">
        <v>33827.96</v>
      </c>
      <c r="H15" s="318">
        <f t="shared" si="2"/>
        <v>112.89897469430601</v>
      </c>
      <c r="I15" s="330">
        <v>44926</v>
      </c>
    </row>
    <row r="16" spans="1:9" ht="18.95" customHeight="1">
      <c r="A16" s="317" t="s">
        <v>21</v>
      </c>
      <c r="B16" s="9">
        <v>2749.29</v>
      </c>
      <c r="C16" s="9">
        <v>2749.29</v>
      </c>
      <c r="D16" s="9">
        <v>1024.54</v>
      </c>
      <c r="E16" s="216">
        <f t="shared" si="0"/>
        <v>37.2656213058644</v>
      </c>
      <c r="F16" s="216">
        <f t="shared" si="1"/>
        <v>-57.8898479243732</v>
      </c>
      <c r="G16" s="309">
        <v>195.8</v>
      </c>
      <c r="H16" s="318">
        <f t="shared" si="2"/>
        <v>423.25842696629201</v>
      </c>
      <c r="I16" s="330">
        <v>2433</v>
      </c>
    </row>
    <row r="17" spans="1:9" ht="18.95" customHeight="1">
      <c r="A17" s="317" t="s">
        <v>22</v>
      </c>
      <c r="B17" s="9">
        <v>2165.08</v>
      </c>
      <c r="C17" s="9">
        <v>2165.08</v>
      </c>
      <c r="D17" s="9">
        <v>613.79999999999995</v>
      </c>
      <c r="E17" s="216">
        <f t="shared" si="0"/>
        <v>28.349991686219401</v>
      </c>
      <c r="F17" s="216">
        <f t="shared" si="1"/>
        <v>-67.964509394572005</v>
      </c>
      <c r="G17" s="309">
        <v>4588.68</v>
      </c>
      <c r="H17" s="318">
        <f t="shared" si="2"/>
        <v>-86.6236041737493</v>
      </c>
      <c r="I17" s="330">
        <v>1916</v>
      </c>
    </row>
    <row r="18" spans="1:9" ht="18.95" customHeight="1">
      <c r="A18" s="317" t="s">
        <v>23</v>
      </c>
      <c r="B18" s="9">
        <v>97518.55</v>
      </c>
      <c r="C18" s="9">
        <v>97518.55</v>
      </c>
      <c r="D18" s="9">
        <v>62850.75</v>
      </c>
      <c r="E18" s="216">
        <f t="shared" si="0"/>
        <v>64.450045657979899</v>
      </c>
      <c r="F18" s="216">
        <f t="shared" si="1"/>
        <v>-19.2191275512827</v>
      </c>
      <c r="G18" s="309">
        <v>101408.65</v>
      </c>
      <c r="H18" s="318">
        <f t="shared" si="2"/>
        <v>-38.022298886732003</v>
      </c>
      <c r="I18" s="330">
        <v>77804</v>
      </c>
    </row>
    <row r="19" spans="1:9" ht="18.95" customHeight="1">
      <c r="A19" s="317" t="s">
        <v>24</v>
      </c>
      <c r="B19" s="9">
        <v>141.25</v>
      </c>
      <c r="C19" s="9">
        <v>141.25</v>
      </c>
      <c r="D19" s="9">
        <v>99.42</v>
      </c>
      <c r="E19" s="216">
        <f t="shared" si="0"/>
        <v>70.385840707964604</v>
      </c>
      <c r="F19" s="216">
        <f t="shared" si="1"/>
        <v>-20.463999999999999</v>
      </c>
      <c r="G19" s="309">
        <v>38</v>
      </c>
      <c r="H19" s="318">
        <f t="shared" si="2"/>
        <v>161.63157894736801</v>
      </c>
      <c r="I19" s="330">
        <v>125</v>
      </c>
    </row>
    <row r="20" spans="1:9" ht="18.95" customHeight="1">
      <c r="A20" s="317" t="s">
        <v>25</v>
      </c>
      <c r="B20" s="213">
        <v>342.39</v>
      </c>
      <c r="C20" s="213">
        <v>342.39</v>
      </c>
      <c r="D20" s="9">
        <v>184.58</v>
      </c>
      <c r="E20" s="216">
        <f t="shared" si="0"/>
        <v>53.909284733783103</v>
      </c>
      <c r="F20" s="216">
        <f t="shared" si="1"/>
        <v>-39.0825082508251</v>
      </c>
      <c r="I20" s="330">
        <v>303</v>
      </c>
    </row>
    <row r="21" spans="1:9" ht="18.95" customHeight="1">
      <c r="A21" s="317" t="s">
        <v>26</v>
      </c>
      <c r="B21" s="9">
        <v>15296.86</v>
      </c>
      <c r="C21" s="9">
        <v>15296.86</v>
      </c>
      <c r="D21" s="9">
        <v>15292.93</v>
      </c>
      <c r="E21" s="216">
        <f t="shared" si="0"/>
        <v>99.974308452845904</v>
      </c>
      <c r="F21" s="216">
        <f t="shared" si="1"/>
        <v>3.5194611791782302</v>
      </c>
      <c r="I21" s="330">
        <v>14773</v>
      </c>
    </row>
    <row r="22" spans="1:9">
      <c r="A22" s="317" t="s">
        <v>27</v>
      </c>
      <c r="B22" s="9">
        <v>16663.080000000002</v>
      </c>
      <c r="C22" s="9">
        <v>16663.080000000002</v>
      </c>
      <c r="D22" s="9">
        <v>17965.759999999998</v>
      </c>
      <c r="E22" s="216">
        <f t="shared" si="0"/>
        <v>107.81776238246501</v>
      </c>
      <c r="F22" s="216">
        <f t="shared" si="1"/>
        <v>9.2409096436823397</v>
      </c>
      <c r="I22" s="330">
        <v>16446</v>
      </c>
    </row>
    <row r="23" spans="1:9" ht="18.95" customHeight="1">
      <c r="A23" s="317" t="s">
        <v>28</v>
      </c>
      <c r="B23" s="9">
        <v>1498.91</v>
      </c>
      <c r="C23" s="9">
        <v>1498.91</v>
      </c>
      <c r="D23" s="9">
        <v>5576.29</v>
      </c>
      <c r="E23" s="216">
        <f t="shared" si="0"/>
        <v>372.023003382458</v>
      </c>
      <c r="F23" s="216">
        <f t="shared" si="1"/>
        <v>290.22323303009102</v>
      </c>
      <c r="I23" s="330">
        <v>1429</v>
      </c>
    </row>
    <row r="24" spans="1:9" ht="27.95" customHeight="1">
      <c r="A24" s="317" t="s">
        <v>29</v>
      </c>
      <c r="B24" s="9">
        <v>0</v>
      </c>
      <c r="C24" s="9">
        <v>0</v>
      </c>
      <c r="D24" s="9">
        <v>321.95999999999998</v>
      </c>
      <c r="E24" s="216"/>
      <c r="F24" s="216"/>
      <c r="I24" s="330"/>
    </row>
    <row r="25" spans="1:9" ht="31.5" customHeight="1">
      <c r="A25" s="320" t="s">
        <v>30</v>
      </c>
      <c r="B25" s="9">
        <v>20443.7</v>
      </c>
      <c r="C25" s="9">
        <v>20443.7</v>
      </c>
      <c r="D25" s="9">
        <v>30348.12</v>
      </c>
      <c r="E25" s="216">
        <f t="shared" ref="E25:E33" si="3">D25/C25*100</f>
        <v>148.447296722218</v>
      </c>
      <c r="F25" s="216">
        <f t="shared" ref="F25:F34" si="4">(D25-I25)/I25*100</f>
        <v>-43.553083847928001</v>
      </c>
      <c r="I25" s="330">
        <v>53764</v>
      </c>
    </row>
    <row r="26" spans="1:9" ht="18.95" customHeight="1">
      <c r="A26" s="317" t="s">
        <v>31</v>
      </c>
      <c r="B26" s="9">
        <v>16.95</v>
      </c>
      <c r="C26" s="9">
        <v>16.95</v>
      </c>
      <c r="D26" s="9">
        <v>15.51</v>
      </c>
      <c r="E26" s="216">
        <f t="shared" si="3"/>
        <v>91.504424778761106</v>
      </c>
      <c r="F26" s="216">
        <f t="shared" si="4"/>
        <v>3.4</v>
      </c>
      <c r="I26" s="330">
        <v>15</v>
      </c>
    </row>
    <row r="27" spans="1:9" ht="18.95" customHeight="1">
      <c r="A27" s="317" t="s">
        <v>32</v>
      </c>
      <c r="B27" s="9">
        <v>1080.28</v>
      </c>
      <c r="C27" s="9">
        <v>1080.28</v>
      </c>
      <c r="D27" s="9">
        <v>1096.42</v>
      </c>
      <c r="E27" s="216">
        <f t="shared" si="3"/>
        <v>101.494057096308</v>
      </c>
      <c r="F27" s="216">
        <f t="shared" si="4"/>
        <v>14.6882845188285</v>
      </c>
      <c r="I27" s="330">
        <v>956</v>
      </c>
    </row>
    <row r="28" spans="1:9" ht="24.95" customHeight="1">
      <c r="A28" s="321" t="s">
        <v>33</v>
      </c>
      <c r="B28" s="224">
        <f>SUM(B6:B27)</f>
        <v>566130</v>
      </c>
      <c r="C28" s="224">
        <f>SUM(C6:C27)</f>
        <v>566130</v>
      </c>
      <c r="D28" s="224">
        <f>SUM(D6:D27)</f>
        <v>567393.4</v>
      </c>
      <c r="E28" s="225">
        <f t="shared" si="3"/>
        <v>100.223164290887</v>
      </c>
      <c r="F28" s="225">
        <f t="shared" si="4"/>
        <v>13.1430975725997</v>
      </c>
      <c r="I28" s="232">
        <v>501483</v>
      </c>
    </row>
    <row r="29" spans="1:9" ht="18.95" customHeight="1">
      <c r="A29" s="322" t="s">
        <v>34</v>
      </c>
      <c r="B29" s="10">
        <v>12000</v>
      </c>
      <c r="C29" s="10">
        <v>12000</v>
      </c>
      <c r="D29" s="10">
        <v>12000</v>
      </c>
      <c r="E29" s="225">
        <f t="shared" si="3"/>
        <v>100</v>
      </c>
      <c r="F29" s="225">
        <f t="shared" si="4"/>
        <v>71.428571428571402</v>
      </c>
      <c r="I29" s="232">
        <v>7000</v>
      </c>
    </row>
    <row r="30" spans="1:9" ht="18.95" customHeight="1">
      <c r="A30" s="323" t="s">
        <v>35</v>
      </c>
      <c r="B30" s="9">
        <v>12000</v>
      </c>
      <c r="C30" s="9">
        <v>12000</v>
      </c>
      <c r="D30" s="9">
        <v>12000</v>
      </c>
      <c r="E30" s="216">
        <f t="shared" si="3"/>
        <v>100</v>
      </c>
      <c r="F30" s="216">
        <f t="shared" si="4"/>
        <v>71.428571428571402</v>
      </c>
      <c r="I30" s="330">
        <v>7000</v>
      </c>
    </row>
    <row r="31" spans="1:9" ht="18.95" customHeight="1">
      <c r="A31" s="324" t="s">
        <v>36</v>
      </c>
      <c r="B31" s="325">
        <f>SUM(B32:B36)</f>
        <v>44714</v>
      </c>
      <c r="C31" s="325">
        <f>SUM(C32:C36)</f>
        <v>44714</v>
      </c>
      <c r="D31" s="224">
        <f>SUM(D32:D36)</f>
        <v>174053</v>
      </c>
      <c r="E31" s="225">
        <f t="shared" si="3"/>
        <v>389.25839781723801</v>
      </c>
      <c r="F31" s="225">
        <f t="shared" si="4"/>
        <v>-20.138659472158</v>
      </c>
      <c r="I31" s="232">
        <v>217944</v>
      </c>
    </row>
    <row r="32" spans="1:9" ht="18.95" customHeight="1">
      <c r="A32" s="326" t="s">
        <v>37</v>
      </c>
      <c r="B32" s="9">
        <v>38465</v>
      </c>
      <c r="C32" s="9">
        <v>38465</v>
      </c>
      <c r="D32" s="9">
        <v>38465</v>
      </c>
      <c r="E32" s="216">
        <f t="shared" si="3"/>
        <v>100</v>
      </c>
      <c r="F32" s="216">
        <f t="shared" si="4"/>
        <v>0</v>
      </c>
      <c r="I32" s="330">
        <v>38465</v>
      </c>
    </row>
    <row r="33" spans="1:9" ht="18.95" customHeight="1">
      <c r="A33" s="326" t="s">
        <v>38</v>
      </c>
      <c r="B33" s="9">
        <v>5387</v>
      </c>
      <c r="C33" s="9">
        <v>5387</v>
      </c>
      <c r="D33" s="9">
        <v>57470</v>
      </c>
      <c r="E33" s="216">
        <f t="shared" si="3"/>
        <v>1066.8275478002599</v>
      </c>
      <c r="F33" s="216">
        <f t="shared" si="4"/>
        <v>-46.027929865422003</v>
      </c>
      <c r="I33" s="330">
        <v>106481</v>
      </c>
    </row>
    <row r="34" spans="1:9" ht="18.95" customHeight="1">
      <c r="A34" s="326" t="s">
        <v>39</v>
      </c>
      <c r="B34" s="9"/>
      <c r="C34" s="9"/>
      <c r="D34" s="9">
        <v>27051</v>
      </c>
      <c r="E34" s="216"/>
      <c r="F34" s="216">
        <f t="shared" si="4"/>
        <v>-22.414386508346201</v>
      </c>
      <c r="I34" s="330">
        <v>34866</v>
      </c>
    </row>
    <row r="35" spans="1:9" ht="18.95" customHeight="1">
      <c r="A35" s="326" t="s">
        <v>40</v>
      </c>
      <c r="B35" s="9"/>
      <c r="C35" s="9"/>
      <c r="D35" s="9">
        <v>291</v>
      </c>
      <c r="E35" s="216"/>
      <c r="F35" s="216"/>
      <c r="I35" s="330">
        <v>162</v>
      </c>
    </row>
    <row r="36" spans="1:9" ht="32.1" customHeight="1">
      <c r="A36" s="326" t="s">
        <v>41</v>
      </c>
      <c r="B36" s="9">
        <v>862</v>
      </c>
      <c r="C36" s="9">
        <v>862</v>
      </c>
      <c r="D36" s="9">
        <v>50776</v>
      </c>
      <c r="E36" s="216">
        <f t="shared" ref="E36:E38" si="5">D36/C36*100</f>
        <v>5890.4872389791199</v>
      </c>
      <c r="F36" s="216">
        <f t="shared" ref="F36:F38" si="6">(D36-I36)/I36*100</f>
        <v>33.726626283908402</v>
      </c>
      <c r="I36" s="330">
        <v>37970</v>
      </c>
    </row>
    <row r="37" spans="1:9" s="306" customFormat="1" ht="18.95" customHeight="1">
      <c r="A37" s="327" t="s">
        <v>42</v>
      </c>
      <c r="B37" s="10">
        <v>29600</v>
      </c>
      <c r="C37" s="10">
        <v>29600</v>
      </c>
      <c r="D37" s="10">
        <v>36184</v>
      </c>
      <c r="E37" s="225">
        <f t="shared" si="5"/>
        <v>122.243243243243</v>
      </c>
      <c r="F37" s="225">
        <f t="shared" si="6"/>
        <v>195.138662316476</v>
      </c>
      <c r="G37" s="328"/>
      <c r="H37" s="328"/>
      <c r="I37" s="232">
        <v>12260</v>
      </c>
    </row>
    <row r="38" spans="1:9" ht="18.95" customHeight="1">
      <c r="A38" s="329" t="s">
        <v>43</v>
      </c>
      <c r="B38" s="224">
        <f>B28+B31+B37+B29</f>
        <v>652444</v>
      </c>
      <c r="C38" s="224">
        <f>C28+C31+C37+C29</f>
        <v>652444</v>
      </c>
      <c r="D38" s="224">
        <f>D28+D29+D31+D37</f>
        <v>789630.4</v>
      </c>
      <c r="E38" s="225">
        <f t="shared" si="5"/>
        <v>121.02654020881501</v>
      </c>
      <c r="F38" s="225">
        <f t="shared" si="6"/>
        <v>6.8964798351669998</v>
      </c>
      <c r="I38" s="232">
        <v>738687</v>
      </c>
    </row>
  </sheetData>
  <mergeCells count="5">
    <mergeCell ref="A2:F2"/>
    <mergeCell ref="D4:F4"/>
    <mergeCell ref="A4:A5"/>
    <mergeCell ref="B4:B5"/>
    <mergeCell ref="C4:C5"/>
  </mergeCells>
  <phoneticPr fontId="33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37"/>
  <sheetViews>
    <sheetView workbookViewId="0">
      <selection activeCell="I5" sqref="I5"/>
    </sheetView>
  </sheetViews>
  <sheetFormatPr defaultColWidth="9" defaultRowHeight="13.5"/>
  <cols>
    <col min="1" max="1" width="10" style="13" customWidth="1"/>
    <col min="2" max="2" width="13.125" style="13" customWidth="1"/>
    <col min="3" max="3" width="7.625" style="13" customWidth="1"/>
    <col min="4" max="4" width="11.625" style="13" customWidth="1"/>
    <col min="5" max="5" width="8.375" style="13" customWidth="1"/>
    <col min="6" max="7" width="9.5" style="13" customWidth="1"/>
    <col min="8" max="8" width="11.25" style="13" customWidth="1"/>
    <col min="9" max="9" width="10" style="13" customWidth="1"/>
    <col min="10" max="256" width="9" style="13"/>
    <col min="257" max="257" width="12" style="13" customWidth="1"/>
    <col min="258" max="265" width="14.625" style="13" customWidth="1"/>
    <col min="266" max="512" width="9" style="13"/>
    <col min="513" max="513" width="12" style="13" customWidth="1"/>
    <col min="514" max="521" width="14.625" style="13" customWidth="1"/>
    <col min="522" max="768" width="9" style="13"/>
    <col min="769" max="769" width="12" style="13" customWidth="1"/>
    <col min="770" max="777" width="14.625" style="13" customWidth="1"/>
    <col min="778" max="1024" width="9" style="13"/>
    <col min="1025" max="1025" width="12" style="13" customWidth="1"/>
    <col min="1026" max="1033" width="14.625" style="13" customWidth="1"/>
    <col min="1034" max="1280" width="9" style="13"/>
    <col min="1281" max="1281" width="12" style="13" customWidth="1"/>
    <col min="1282" max="1289" width="14.625" style="13" customWidth="1"/>
    <col min="1290" max="1536" width="9" style="13"/>
    <col min="1537" max="1537" width="12" style="13" customWidth="1"/>
    <col min="1538" max="1545" width="14.625" style="13" customWidth="1"/>
    <col min="1546" max="1792" width="9" style="13"/>
    <col min="1793" max="1793" width="12" style="13" customWidth="1"/>
    <col min="1794" max="1801" width="14.625" style="13" customWidth="1"/>
    <col min="1802" max="2048" width="9" style="13"/>
    <col min="2049" max="2049" width="12" style="13" customWidth="1"/>
    <col min="2050" max="2057" width="14.625" style="13" customWidth="1"/>
    <col min="2058" max="2304" width="9" style="13"/>
    <col min="2305" max="2305" width="12" style="13" customWidth="1"/>
    <col min="2306" max="2313" width="14.625" style="13" customWidth="1"/>
    <col min="2314" max="2560" width="9" style="13"/>
    <col min="2561" max="2561" width="12" style="13" customWidth="1"/>
    <col min="2562" max="2569" width="14.625" style="13" customWidth="1"/>
    <col min="2570" max="2816" width="9" style="13"/>
    <col min="2817" max="2817" width="12" style="13" customWidth="1"/>
    <col min="2818" max="2825" width="14.625" style="13" customWidth="1"/>
    <col min="2826" max="3072" width="9" style="13"/>
    <col min="3073" max="3073" width="12" style="13" customWidth="1"/>
    <col min="3074" max="3081" width="14.625" style="13" customWidth="1"/>
    <col min="3082" max="3328" width="9" style="13"/>
    <col min="3329" max="3329" width="12" style="13" customWidth="1"/>
    <col min="3330" max="3337" width="14.625" style="13" customWidth="1"/>
    <col min="3338" max="3584" width="9" style="13"/>
    <col min="3585" max="3585" width="12" style="13" customWidth="1"/>
    <col min="3586" max="3593" width="14.625" style="13" customWidth="1"/>
    <col min="3594" max="3840" width="9" style="13"/>
    <col min="3841" max="3841" width="12" style="13" customWidth="1"/>
    <col min="3842" max="3849" width="14.625" style="13" customWidth="1"/>
    <col min="3850" max="4096" width="9" style="13"/>
    <col min="4097" max="4097" width="12" style="13" customWidth="1"/>
    <col min="4098" max="4105" width="14.625" style="13" customWidth="1"/>
    <col min="4106" max="4352" width="9" style="13"/>
    <col min="4353" max="4353" width="12" style="13" customWidth="1"/>
    <col min="4354" max="4361" width="14.625" style="13" customWidth="1"/>
    <col min="4362" max="4608" width="9" style="13"/>
    <col min="4609" max="4609" width="12" style="13" customWidth="1"/>
    <col min="4610" max="4617" width="14.625" style="13" customWidth="1"/>
    <col min="4618" max="4864" width="9" style="13"/>
    <col min="4865" max="4865" width="12" style="13" customWidth="1"/>
    <col min="4866" max="4873" width="14.625" style="13" customWidth="1"/>
    <col min="4874" max="5120" width="9" style="13"/>
    <col min="5121" max="5121" width="12" style="13" customWidth="1"/>
    <col min="5122" max="5129" width="14.625" style="13" customWidth="1"/>
    <col min="5130" max="5376" width="9" style="13"/>
    <col min="5377" max="5377" width="12" style="13" customWidth="1"/>
    <col min="5378" max="5385" width="14.625" style="13" customWidth="1"/>
    <col min="5386" max="5632" width="9" style="13"/>
    <col min="5633" max="5633" width="12" style="13" customWidth="1"/>
    <col min="5634" max="5641" width="14.625" style="13" customWidth="1"/>
    <col min="5642" max="5888" width="9" style="13"/>
    <col min="5889" max="5889" width="12" style="13" customWidth="1"/>
    <col min="5890" max="5897" width="14.625" style="13" customWidth="1"/>
    <col min="5898" max="6144" width="9" style="13"/>
    <col min="6145" max="6145" width="12" style="13" customWidth="1"/>
    <col min="6146" max="6153" width="14.625" style="13" customWidth="1"/>
    <col min="6154" max="6400" width="9" style="13"/>
    <col min="6401" max="6401" width="12" style="13" customWidth="1"/>
    <col min="6402" max="6409" width="14.625" style="13" customWidth="1"/>
    <col min="6410" max="6656" width="9" style="13"/>
    <col min="6657" max="6657" width="12" style="13" customWidth="1"/>
    <col min="6658" max="6665" width="14.625" style="13" customWidth="1"/>
    <col min="6666" max="6912" width="9" style="13"/>
    <col min="6913" max="6913" width="12" style="13" customWidth="1"/>
    <col min="6914" max="6921" width="14.625" style="13" customWidth="1"/>
    <col min="6922" max="7168" width="9" style="13"/>
    <col min="7169" max="7169" width="12" style="13" customWidth="1"/>
    <col min="7170" max="7177" width="14.625" style="13" customWidth="1"/>
    <col min="7178" max="7424" width="9" style="13"/>
    <col min="7425" max="7425" width="12" style="13" customWidth="1"/>
    <col min="7426" max="7433" width="14.625" style="13" customWidth="1"/>
    <col min="7434" max="7680" width="9" style="13"/>
    <col min="7681" max="7681" width="12" style="13" customWidth="1"/>
    <col min="7682" max="7689" width="14.625" style="13" customWidth="1"/>
    <col min="7690" max="7936" width="9" style="13"/>
    <col min="7937" max="7937" width="12" style="13" customWidth="1"/>
    <col min="7938" max="7945" width="14.625" style="13" customWidth="1"/>
    <col min="7946" max="8192" width="9" style="13"/>
    <col min="8193" max="8193" width="12" style="13" customWidth="1"/>
    <col min="8194" max="8201" width="14.625" style="13" customWidth="1"/>
    <col min="8202" max="8448" width="9" style="13"/>
    <col min="8449" max="8449" width="12" style="13" customWidth="1"/>
    <col min="8450" max="8457" width="14.625" style="13" customWidth="1"/>
    <col min="8458" max="8704" width="9" style="13"/>
    <col min="8705" max="8705" width="12" style="13" customWidth="1"/>
    <col min="8706" max="8713" width="14.625" style="13" customWidth="1"/>
    <col min="8714" max="8960" width="9" style="13"/>
    <col min="8961" max="8961" width="12" style="13" customWidth="1"/>
    <col min="8962" max="8969" width="14.625" style="13" customWidth="1"/>
    <col min="8970" max="9216" width="9" style="13"/>
    <col min="9217" max="9217" width="12" style="13" customWidth="1"/>
    <col min="9218" max="9225" width="14.625" style="13" customWidth="1"/>
    <col min="9226" max="9472" width="9" style="13"/>
    <col min="9473" max="9473" width="12" style="13" customWidth="1"/>
    <col min="9474" max="9481" width="14.625" style="13" customWidth="1"/>
    <col min="9482" max="9728" width="9" style="13"/>
    <col min="9729" max="9729" width="12" style="13" customWidth="1"/>
    <col min="9730" max="9737" width="14.625" style="13" customWidth="1"/>
    <col min="9738" max="9984" width="9" style="13"/>
    <col min="9985" max="9985" width="12" style="13" customWidth="1"/>
    <col min="9986" max="9993" width="14.625" style="13" customWidth="1"/>
    <col min="9994" max="10240" width="9" style="13"/>
    <col min="10241" max="10241" width="12" style="13" customWidth="1"/>
    <col min="10242" max="10249" width="14.625" style="13" customWidth="1"/>
    <col min="10250" max="10496" width="9" style="13"/>
    <col min="10497" max="10497" width="12" style="13" customWidth="1"/>
    <col min="10498" max="10505" width="14.625" style="13" customWidth="1"/>
    <col min="10506" max="10752" width="9" style="13"/>
    <col min="10753" max="10753" width="12" style="13" customWidth="1"/>
    <col min="10754" max="10761" width="14.625" style="13" customWidth="1"/>
    <col min="10762" max="11008" width="9" style="13"/>
    <col min="11009" max="11009" width="12" style="13" customWidth="1"/>
    <col min="11010" max="11017" width="14.625" style="13" customWidth="1"/>
    <col min="11018" max="11264" width="9" style="13"/>
    <col min="11265" max="11265" width="12" style="13" customWidth="1"/>
    <col min="11266" max="11273" width="14.625" style="13" customWidth="1"/>
    <col min="11274" max="11520" width="9" style="13"/>
    <col min="11521" max="11521" width="12" style="13" customWidth="1"/>
    <col min="11522" max="11529" width="14.625" style="13" customWidth="1"/>
    <col min="11530" max="11776" width="9" style="13"/>
    <col min="11777" max="11777" width="12" style="13" customWidth="1"/>
    <col min="11778" max="11785" width="14.625" style="13" customWidth="1"/>
    <col min="11786" max="12032" width="9" style="13"/>
    <col min="12033" max="12033" width="12" style="13" customWidth="1"/>
    <col min="12034" max="12041" width="14.625" style="13" customWidth="1"/>
    <col min="12042" max="12288" width="9" style="13"/>
    <col min="12289" max="12289" width="12" style="13" customWidth="1"/>
    <col min="12290" max="12297" width="14.625" style="13" customWidth="1"/>
    <col min="12298" max="12544" width="9" style="13"/>
    <col min="12545" max="12545" width="12" style="13" customWidth="1"/>
    <col min="12546" max="12553" width="14.625" style="13" customWidth="1"/>
    <col min="12554" max="12800" width="9" style="13"/>
    <col min="12801" max="12801" width="12" style="13" customWidth="1"/>
    <col min="12802" max="12809" width="14.625" style="13" customWidth="1"/>
    <col min="12810" max="13056" width="9" style="13"/>
    <col min="13057" max="13057" width="12" style="13" customWidth="1"/>
    <col min="13058" max="13065" width="14.625" style="13" customWidth="1"/>
    <col min="13066" max="13312" width="9" style="13"/>
    <col min="13313" max="13313" width="12" style="13" customWidth="1"/>
    <col min="13314" max="13321" width="14.625" style="13" customWidth="1"/>
    <col min="13322" max="13568" width="9" style="13"/>
    <col min="13569" max="13569" width="12" style="13" customWidth="1"/>
    <col min="13570" max="13577" width="14.625" style="13" customWidth="1"/>
    <col min="13578" max="13824" width="9" style="13"/>
    <col min="13825" max="13825" width="12" style="13" customWidth="1"/>
    <col min="13826" max="13833" width="14.625" style="13" customWidth="1"/>
    <col min="13834" max="14080" width="9" style="13"/>
    <col min="14081" max="14081" width="12" style="13" customWidth="1"/>
    <col min="14082" max="14089" width="14.625" style="13" customWidth="1"/>
    <col min="14090" max="14336" width="9" style="13"/>
    <col min="14337" max="14337" width="12" style="13" customWidth="1"/>
    <col min="14338" max="14345" width="14.625" style="13" customWidth="1"/>
    <col min="14346" max="14592" width="9" style="13"/>
    <col min="14593" max="14593" width="12" style="13" customWidth="1"/>
    <col min="14594" max="14601" width="14.625" style="13" customWidth="1"/>
    <col min="14602" max="14848" width="9" style="13"/>
    <col min="14849" max="14849" width="12" style="13" customWidth="1"/>
    <col min="14850" max="14857" width="14.625" style="13" customWidth="1"/>
    <col min="14858" max="15104" width="9" style="13"/>
    <col min="15105" max="15105" width="12" style="13" customWidth="1"/>
    <col min="15106" max="15113" width="14.625" style="13" customWidth="1"/>
    <col min="15114" max="15360" width="9" style="13"/>
    <col min="15361" max="15361" width="12" style="13" customWidth="1"/>
    <col min="15362" max="15369" width="14.625" style="13" customWidth="1"/>
    <col min="15370" max="15616" width="9" style="13"/>
    <col min="15617" max="15617" width="12" style="13" customWidth="1"/>
    <col min="15618" max="15625" width="14.625" style="13" customWidth="1"/>
    <col min="15626" max="15872" width="9" style="13"/>
    <col min="15873" max="15873" width="12" style="13" customWidth="1"/>
    <col min="15874" max="15881" width="14.625" style="13" customWidth="1"/>
    <col min="15882" max="16128" width="9" style="13"/>
    <col min="16129" max="16129" width="12" style="13" customWidth="1"/>
    <col min="16130" max="16137" width="14.625" style="13" customWidth="1"/>
    <col min="16138" max="16384" width="9" style="13"/>
  </cols>
  <sheetData>
    <row r="1" spans="1:12" ht="18" customHeight="1">
      <c r="A1" s="1" t="s">
        <v>1369</v>
      </c>
      <c r="D1" s="14"/>
      <c r="E1" s="14"/>
    </row>
    <row r="2" spans="1:12" ht="28.15" customHeight="1">
      <c r="A2" s="401" t="s">
        <v>1370</v>
      </c>
      <c r="B2" s="401"/>
      <c r="C2" s="401"/>
      <c r="D2" s="401"/>
      <c r="E2" s="401"/>
      <c r="F2" s="401"/>
      <c r="G2" s="401"/>
      <c r="H2" s="401"/>
      <c r="I2" s="401"/>
    </row>
    <row r="3" spans="1:12" ht="19.149999999999999" customHeight="1">
      <c r="D3" s="15"/>
      <c r="I3" s="15" t="s">
        <v>2</v>
      </c>
    </row>
    <row r="4" spans="1:12" ht="51.75" customHeight="1">
      <c r="A4" s="16" t="s">
        <v>1300</v>
      </c>
      <c r="B4" s="16" t="s">
        <v>1356</v>
      </c>
      <c r="C4" s="16" t="s">
        <v>1371</v>
      </c>
      <c r="D4" s="17" t="s">
        <v>1372</v>
      </c>
      <c r="E4" s="17" t="s">
        <v>1373</v>
      </c>
      <c r="F4" s="16" t="s">
        <v>1374</v>
      </c>
      <c r="G4" s="16" t="s">
        <v>1375</v>
      </c>
      <c r="H4" s="16" t="s">
        <v>1376</v>
      </c>
      <c r="I4" s="16" t="s">
        <v>1377</v>
      </c>
    </row>
    <row r="5" spans="1:12" ht="57.75" customHeight="1">
      <c r="A5" s="18" t="s">
        <v>1178</v>
      </c>
      <c r="B5" s="19">
        <v>37800</v>
      </c>
      <c r="C5" s="20"/>
      <c r="D5" s="20">
        <v>8500</v>
      </c>
      <c r="E5" s="21">
        <v>24200</v>
      </c>
      <c r="F5" s="21"/>
      <c r="G5" s="22"/>
      <c r="H5" s="19"/>
      <c r="I5" s="21">
        <v>5100</v>
      </c>
      <c r="J5" s="24"/>
      <c r="K5" s="25"/>
      <c r="L5" s="25"/>
    </row>
    <row r="6" spans="1:12">
      <c r="D6" s="23"/>
      <c r="E6" s="23"/>
    </row>
    <row r="7" spans="1:12">
      <c r="D7" s="23"/>
      <c r="E7" s="23"/>
    </row>
    <row r="8" spans="1:12">
      <c r="D8" s="23"/>
      <c r="E8" s="23"/>
    </row>
    <row r="9" spans="1:12">
      <c r="D9" s="23"/>
      <c r="E9" s="23"/>
    </row>
    <row r="10" spans="1:12">
      <c r="D10" s="23"/>
      <c r="E10" s="23"/>
    </row>
    <row r="11" spans="1:12">
      <c r="D11" s="23"/>
      <c r="E11" s="23"/>
    </row>
    <row r="12" spans="1:12">
      <c r="D12" s="23"/>
      <c r="E12" s="23"/>
    </row>
    <row r="13" spans="1:12">
      <c r="D13" s="23"/>
      <c r="E13" s="23"/>
    </row>
    <row r="14" spans="1:12">
      <c r="D14" s="23"/>
      <c r="E14" s="23"/>
    </row>
    <row r="15" spans="1:12">
      <c r="D15" s="23"/>
      <c r="E15" s="23"/>
    </row>
    <row r="16" spans="1:12">
      <c r="D16" s="23"/>
      <c r="E16" s="23"/>
    </row>
    <row r="17" spans="4:5">
      <c r="D17" s="23"/>
      <c r="E17" s="23"/>
    </row>
    <row r="18" spans="4:5">
      <c r="D18" s="23"/>
      <c r="E18" s="23"/>
    </row>
    <row r="19" spans="4:5">
      <c r="D19" s="23"/>
      <c r="E19" s="23"/>
    </row>
    <row r="20" spans="4:5">
      <c r="D20" s="23"/>
      <c r="E20" s="23"/>
    </row>
    <row r="21" spans="4:5">
      <c r="D21" s="23"/>
      <c r="E21" s="23"/>
    </row>
    <row r="22" spans="4:5">
      <c r="D22" s="23"/>
      <c r="E22" s="23"/>
    </row>
    <row r="23" spans="4:5">
      <c r="D23" s="23"/>
      <c r="E23" s="23"/>
    </row>
    <row r="24" spans="4:5">
      <c r="D24" s="23"/>
      <c r="E24" s="23"/>
    </row>
    <row r="25" spans="4:5">
      <c r="D25" s="23"/>
      <c r="E25" s="23"/>
    </row>
    <row r="26" spans="4:5">
      <c r="D26" s="23"/>
      <c r="E26" s="23"/>
    </row>
    <row r="27" spans="4:5">
      <c r="D27" s="23"/>
      <c r="E27" s="23"/>
    </row>
    <row r="28" spans="4:5">
      <c r="D28" s="23"/>
      <c r="E28" s="23"/>
    </row>
    <row r="29" spans="4:5">
      <c r="D29" s="23"/>
      <c r="E29" s="23"/>
    </row>
    <row r="30" spans="4:5">
      <c r="D30" s="23"/>
      <c r="E30" s="23"/>
    </row>
    <row r="31" spans="4:5">
      <c r="D31" s="23"/>
      <c r="E31" s="23"/>
    </row>
    <row r="32" spans="4:5">
      <c r="D32" s="23"/>
      <c r="E32" s="23"/>
    </row>
    <row r="33" spans="4:5">
      <c r="D33" s="23"/>
      <c r="E33" s="23"/>
    </row>
    <row r="34" spans="4:5">
      <c r="D34" s="23"/>
      <c r="E34" s="23"/>
    </row>
    <row r="35" spans="4:5">
      <c r="D35" s="23"/>
      <c r="E35" s="23"/>
    </row>
    <row r="36" spans="4:5">
      <c r="D36" s="23"/>
      <c r="E36" s="23"/>
    </row>
    <row r="37" spans="4:5">
      <c r="D37" s="23"/>
      <c r="E37" s="23"/>
    </row>
  </sheetData>
  <mergeCells count="1">
    <mergeCell ref="A2:I2"/>
  </mergeCells>
  <phoneticPr fontId="33" type="noConversion"/>
  <pageMargins left="0.39370078740157499" right="0.39370078740157499" top="0.74803149606299202" bottom="0.74803149606299202" header="0.31496062992126" footer="0.31496062992126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>
  <dimension ref="A1:B28"/>
  <sheetViews>
    <sheetView topLeftCell="A13" workbookViewId="0">
      <selection activeCell="C36" sqref="C36"/>
    </sheetView>
  </sheetViews>
  <sheetFormatPr defaultColWidth="9" defaultRowHeight="13.5"/>
  <cols>
    <col min="1" max="1" width="47.75" customWidth="1"/>
    <col min="2" max="2" width="32.75" customWidth="1"/>
  </cols>
  <sheetData>
    <row r="1" spans="1:2" ht="24" customHeight="1">
      <c r="A1" s="1" t="s">
        <v>1378</v>
      </c>
    </row>
    <row r="2" spans="1:2" ht="33.75" customHeight="1">
      <c r="A2" s="402" t="s">
        <v>1379</v>
      </c>
      <c r="B2" s="402"/>
    </row>
    <row r="3" spans="1:2">
      <c r="A3" s="2"/>
      <c r="B3" s="3" t="s">
        <v>2</v>
      </c>
    </row>
    <row r="4" spans="1:2" ht="33" customHeight="1">
      <c r="A4" s="4" t="s">
        <v>3</v>
      </c>
      <c r="B4" s="4" t="s">
        <v>8</v>
      </c>
    </row>
    <row r="5" spans="1:2" ht="26.25" customHeight="1">
      <c r="A5" s="5" t="s">
        <v>1380</v>
      </c>
      <c r="B5" s="6">
        <f>SUM(B6:B7)</f>
        <v>391624.08</v>
      </c>
    </row>
    <row r="6" spans="1:2" ht="26.25" customHeight="1">
      <c r="A6" s="7" t="s">
        <v>1381</v>
      </c>
      <c r="B6" s="8">
        <v>56324.08</v>
      </c>
    </row>
    <row r="7" spans="1:2" ht="26.25" customHeight="1">
      <c r="A7" s="7" t="s">
        <v>1382</v>
      </c>
      <c r="B7" s="9">
        <v>335300</v>
      </c>
    </row>
    <row r="8" spans="1:2" ht="26.25" customHeight="1">
      <c r="A8" s="5" t="s">
        <v>1383</v>
      </c>
      <c r="B8" s="10">
        <f>SUM(B9:B10)</f>
        <v>407620.2</v>
      </c>
    </row>
    <row r="9" spans="1:2" ht="26.25" customHeight="1">
      <c r="A9" s="11" t="s">
        <v>1384</v>
      </c>
      <c r="B9" s="9">
        <v>72132</v>
      </c>
    </row>
    <row r="10" spans="1:2" ht="26.25" customHeight="1">
      <c r="A10" s="11" t="s">
        <v>1385</v>
      </c>
      <c r="B10" s="9">
        <v>335488.2</v>
      </c>
    </row>
    <row r="11" spans="1:2" ht="26.25" customHeight="1">
      <c r="A11" s="5" t="s">
        <v>1386</v>
      </c>
      <c r="B11" s="10">
        <v>78000</v>
      </c>
    </row>
    <row r="12" spans="1:2" ht="26.25" customHeight="1">
      <c r="A12" s="7" t="s">
        <v>1387</v>
      </c>
      <c r="B12" s="9">
        <v>78000</v>
      </c>
    </row>
    <row r="13" spans="1:2" ht="26.25" customHeight="1">
      <c r="A13" s="7" t="s">
        <v>1388</v>
      </c>
      <c r="B13" s="9">
        <v>0</v>
      </c>
    </row>
    <row r="14" spans="1:2" ht="26.25" customHeight="1">
      <c r="A14" s="7" t="s">
        <v>1389</v>
      </c>
      <c r="B14" s="9">
        <v>12000</v>
      </c>
    </row>
    <row r="15" spans="1:2" ht="26.25" customHeight="1">
      <c r="A15" s="7" t="s">
        <v>1390</v>
      </c>
      <c r="B15" s="9">
        <v>37800</v>
      </c>
    </row>
    <row r="16" spans="1:2" ht="26.25" customHeight="1">
      <c r="A16" s="12" t="s">
        <v>1391</v>
      </c>
      <c r="B16" s="9">
        <v>28200</v>
      </c>
    </row>
    <row r="17" spans="1:2" ht="26.25" customHeight="1">
      <c r="A17" s="5" t="s">
        <v>1392</v>
      </c>
      <c r="B17" s="10">
        <f>SUM(B18:B19)</f>
        <v>40200</v>
      </c>
    </row>
    <row r="18" spans="1:2" ht="26.25" customHeight="1">
      <c r="A18" s="7" t="s">
        <v>1393</v>
      </c>
      <c r="B18" s="9">
        <v>12000</v>
      </c>
    </row>
    <row r="19" spans="1:2" ht="26.25" customHeight="1">
      <c r="A19" s="7" t="s">
        <v>1394</v>
      </c>
      <c r="B19" s="9">
        <v>28200</v>
      </c>
    </row>
    <row r="20" spans="1:2" ht="26.25" customHeight="1">
      <c r="A20" s="5" t="s">
        <v>1395</v>
      </c>
      <c r="B20" s="10">
        <f>SUM(B21:B22)</f>
        <v>13882.759</v>
      </c>
    </row>
    <row r="21" spans="1:2" ht="26.25" customHeight="1">
      <c r="A21" s="7" t="s">
        <v>1396</v>
      </c>
      <c r="B21" s="8">
        <v>1829.2190000000001</v>
      </c>
    </row>
    <row r="22" spans="1:2" ht="26.25" customHeight="1">
      <c r="A22" s="7" t="s">
        <v>1397</v>
      </c>
      <c r="B22" s="8">
        <v>12053.54</v>
      </c>
    </row>
    <row r="23" spans="1:2" ht="26.25" customHeight="1">
      <c r="A23" s="5" t="s">
        <v>1398</v>
      </c>
      <c r="B23" s="6">
        <f>SUM(B24:B25)</f>
        <v>429424.08</v>
      </c>
    </row>
    <row r="24" spans="1:2" ht="26.25" customHeight="1">
      <c r="A24" s="7" t="s">
        <v>1399</v>
      </c>
      <c r="B24" s="8">
        <v>56324.08</v>
      </c>
    </row>
    <row r="25" spans="1:2" ht="26.25" customHeight="1">
      <c r="A25" s="7" t="s">
        <v>1382</v>
      </c>
      <c r="B25" s="9">
        <v>373100</v>
      </c>
    </row>
    <row r="26" spans="1:2" ht="26.25" customHeight="1">
      <c r="A26" s="5" t="s">
        <v>1400</v>
      </c>
      <c r="B26" s="6">
        <f>SUM(B27:B28)</f>
        <v>433914.666343686</v>
      </c>
    </row>
    <row r="27" spans="1:2" ht="22.5" customHeight="1">
      <c r="A27" s="7" t="s">
        <v>1399</v>
      </c>
      <c r="B27" s="8">
        <v>60814.666343685603</v>
      </c>
    </row>
    <row r="28" spans="1:2" ht="22.5" customHeight="1">
      <c r="A28" s="7" t="s">
        <v>1382</v>
      </c>
      <c r="B28" s="9">
        <v>373100</v>
      </c>
    </row>
  </sheetData>
  <mergeCells count="1">
    <mergeCell ref="A2:B2"/>
  </mergeCells>
  <phoneticPr fontId="3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0"/>
  <sheetViews>
    <sheetView workbookViewId="0">
      <selection activeCell="D6" sqref="D6:E37"/>
    </sheetView>
  </sheetViews>
  <sheetFormatPr defaultColWidth="9" defaultRowHeight="13.5"/>
  <cols>
    <col min="1" max="1" width="31.625" style="205" customWidth="1"/>
    <col min="2" max="2" width="15.25" style="205" customWidth="1"/>
    <col min="3" max="5" width="13.875" style="296" customWidth="1"/>
    <col min="6" max="6" width="9" style="205" hidden="1" customWidth="1"/>
    <col min="7" max="16384" width="9" style="205"/>
  </cols>
  <sheetData>
    <row r="1" spans="1:6" ht="16.5" customHeight="1">
      <c r="A1" s="1" t="s">
        <v>86</v>
      </c>
      <c r="B1" s="206"/>
      <c r="C1" s="297"/>
      <c r="D1" s="297"/>
      <c r="E1" s="297"/>
      <c r="F1" s="206"/>
    </row>
    <row r="2" spans="1:6" ht="27">
      <c r="A2" s="340" t="s">
        <v>87</v>
      </c>
      <c r="B2" s="340"/>
      <c r="C2" s="340"/>
      <c r="D2" s="340"/>
      <c r="E2" s="340"/>
      <c r="F2" s="340"/>
    </row>
    <row r="3" spans="1:6" ht="27">
      <c r="A3" s="208"/>
      <c r="B3" s="206"/>
      <c r="C3" s="297"/>
      <c r="D3" s="297"/>
      <c r="E3" s="298" t="s">
        <v>2</v>
      </c>
      <c r="F3" s="298"/>
    </row>
    <row r="4" spans="1:6" ht="29.25" customHeight="1">
      <c r="A4" s="344" t="s">
        <v>3</v>
      </c>
      <c r="B4" s="344" t="s">
        <v>46</v>
      </c>
      <c r="C4" s="347" t="s">
        <v>47</v>
      </c>
      <c r="D4" s="348"/>
      <c r="E4" s="349"/>
      <c r="F4" s="350" t="s">
        <v>48</v>
      </c>
    </row>
    <row r="5" spans="1:6" ht="25.5" customHeight="1">
      <c r="A5" s="344"/>
      <c r="B5" s="344"/>
      <c r="C5" s="299" t="s">
        <v>8</v>
      </c>
      <c r="D5" s="299" t="s">
        <v>49</v>
      </c>
      <c r="E5" s="299" t="s">
        <v>50</v>
      </c>
      <c r="F5" s="350"/>
    </row>
    <row r="6" spans="1:6" ht="18.95" customHeight="1">
      <c r="A6" s="300" t="s">
        <v>51</v>
      </c>
      <c r="B6" s="9">
        <v>69517</v>
      </c>
      <c r="C6" s="9">
        <v>79360</v>
      </c>
      <c r="D6" s="216">
        <f t="shared" ref="D6:D18" si="0">C6/B6*100</f>
        <v>114.159126544586</v>
      </c>
      <c r="E6" s="216">
        <f t="shared" ref="E6:E23" si="1">(C6-F6)/F6*100</f>
        <v>15.7289934960772</v>
      </c>
      <c r="F6" s="301">
        <v>68574</v>
      </c>
    </row>
    <row r="7" spans="1:6" ht="18.95" customHeight="1">
      <c r="A7" s="300" t="s">
        <v>52</v>
      </c>
      <c r="B7" s="9">
        <v>160</v>
      </c>
      <c r="C7" s="9">
        <v>823</v>
      </c>
      <c r="D7" s="216">
        <f t="shared" si="0"/>
        <v>514.375</v>
      </c>
      <c r="E7" s="216">
        <f t="shared" si="1"/>
        <v>824.71910112359501</v>
      </c>
      <c r="F7" s="301">
        <v>89</v>
      </c>
    </row>
    <row r="8" spans="1:6" ht="18.95" customHeight="1">
      <c r="A8" s="300" t="s">
        <v>53</v>
      </c>
      <c r="B8" s="9">
        <v>14709</v>
      </c>
      <c r="C8" s="9">
        <v>16233</v>
      </c>
      <c r="D8" s="216">
        <f t="shared" si="0"/>
        <v>110.36100346726499</v>
      </c>
      <c r="E8" s="216">
        <f t="shared" si="1"/>
        <v>85.732265446224304</v>
      </c>
      <c r="F8" s="301">
        <v>8740</v>
      </c>
    </row>
    <row r="9" spans="1:6" ht="18.95" customHeight="1">
      <c r="A9" s="300" t="s">
        <v>54</v>
      </c>
      <c r="B9" s="9">
        <v>111295.56</v>
      </c>
      <c r="C9" s="276">
        <v>121040</v>
      </c>
      <c r="D9" s="216">
        <f t="shared" si="0"/>
        <v>108.755461583553</v>
      </c>
      <c r="E9" s="216">
        <f t="shared" si="1"/>
        <v>0.37815962316725299</v>
      </c>
      <c r="F9" s="301">
        <v>120584</v>
      </c>
    </row>
    <row r="10" spans="1:6" ht="18.95" customHeight="1">
      <c r="A10" s="300" t="s">
        <v>55</v>
      </c>
      <c r="B10" s="9">
        <v>2467.6999999999998</v>
      </c>
      <c r="C10" s="9">
        <v>2015</v>
      </c>
      <c r="D10" s="216">
        <f t="shared" si="0"/>
        <v>81.654982372249506</v>
      </c>
      <c r="E10" s="216">
        <f t="shared" si="1"/>
        <v>31.1848958333333</v>
      </c>
      <c r="F10" s="301">
        <v>1536</v>
      </c>
    </row>
    <row r="11" spans="1:6" ht="18.95" customHeight="1">
      <c r="A11" s="300" t="s">
        <v>56</v>
      </c>
      <c r="B11" s="9">
        <v>1840.45</v>
      </c>
      <c r="C11" s="9">
        <v>2372</v>
      </c>
      <c r="D11" s="216">
        <f t="shared" si="0"/>
        <v>128.881523540438</v>
      </c>
      <c r="E11" s="216">
        <f t="shared" si="1"/>
        <v>16.103768967205099</v>
      </c>
      <c r="F11" s="301">
        <v>2043</v>
      </c>
    </row>
    <row r="12" spans="1:6" ht="18.95" customHeight="1">
      <c r="A12" s="300" t="s">
        <v>57</v>
      </c>
      <c r="B12" s="9">
        <v>108809.29</v>
      </c>
      <c r="C12" s="9">
        <v>127949</v>
      </c>
      <c r="D12" s="216">
        <f t="shared" si="0"/>
        <v>117.590143268098</v>
      </c>
      <c r="E12" s="216">
        <f t="shared" si="1"/>
        <v>34.6038124894799</v>
      </c>
      <c r="F12" s="301">
        <v>95056</v>
      </c>
    </row>
    <row r="13" spans="1:6" ht="18.95" customHeight="1">
      <c r="A13" s="300" t="s">
        <v>58</v>
      </c>
      <c r="B13" s="9">
        <v>47995.59</v>
      </c>
      <c r="C13" s="9">
        <v>62333</v>
      </c>
      <c r="D13" s="216">
        <f t="shared" si="0"/>
        <v>129.872348688702</v>
      </c>
      <c r="E13" s="216">
        <f t="shared" si="1"/>
        <v>-1.1795107566942</v>
      </c>
      <c r="F13" s="301">
        <v>63077</v>
      </c>
    </row>
    <row r="14" spans="1:6" ht="18.95" customHeight="1">
      <c r="A14" s="300" t="s">
        <v>59</v>
      </c>
      <c r="B14" s="9">
        <v>7935.35</v>
      </c>
      <c r="C14" s="9">
        <v>2896</v>
      </c>
      <c r="D14" s="216">
        <f t="shared" si="0"/>
        <v>36.494924609500501</v>
      </c>
      <c r="E14" s="216">
        <f t="shared" si="1"/>
        <v>-67.195287720888103</v>
      </c>
      <c r="F14" s="301">
        <v>8828</v>
      </c>
    </row>
    <row r="15" spans="1:6" ht="18.95" customHeight="1">
      <c r="A15" s="300" t="s">
        <v>60</v>
      </c>
      <c r="B15" s="9">
        <v>28115</v>
      </c>
      <c r="C15" s="9">
        <v>36705</v>
      </c>
      <c r="D15" s="216">
        <f t="shared" si="0"/>
        <v>130.553085541526</v>
      </c>
      <c r="E15" s="216">
        <f t="shared" si="1"/>
        <v>37.112439297721302</v>
      </c>
      <c r="F15" s="301">
        <v>26770</v>
      </c>
    </row>
    <row r="16" spans="1:6" ht="18.95" customHeight="1">
      <c r="A16" s="300" t="s">
        <v>61</v>
      </c>
      <c r="B16" s="9">
        <v>7350.48</v>
      </c>
      <c r="C16" s="9">
        <v>13383</v>
      </c>
      <c r="D16" s="216">
        <f t="shared" si="0"/>
        <v>182.06974238417101</v>
      </c>
      <c r="E16" s="216">
        <f t="shared" si="1"/>
        <v>5.98130841121495E-2</v>
      </c>
      <c r="F16" s="301">
        <v>13375</v>
      </c>
    </row>
    <row r="17" spans="1:6" ht="18.95" customHeight="1">
      <c r="A17" s="300" t="s">
        <v>62</v>
      </c>
      <c r="B17" s="9">
        <v>151.74</v>
      </c>
      <c r="C17" s="9">
        <v>62</v>
      </c>
      <c r="D17" s="216">
        <f t="shared" si="0"/>
        <v>40.8593647027811</v>
      </c>
      <c r="E17" s="216">
        <f t="shared" si="1"/>
        <v>3.3333333333333299</v>
      </c>
      <c r="F17" s="301">
        <v>60</v>
      </c>
    </row>
    <row r="18" spans="1:6" ht="18.95" customHeight="1">
      <c r="A18" s="300" t="s">
        <v>63</v>
      </c>
      <c r="B18" s="9">
        <v>5815.14</v>
      </c>
      <c r="C18" s="9">
        <v>6015</v>
      </c>
      <c r="D18" s="216">
        <f t="shared" si="0"/>
        <v>103.436890599366</v>
      </c>
      <c r="E18" s="216">
        <f t="shared" si="1"/>
        <v>7.44908896034298</v>
      </c>
      <c r="F18" s="301">
        <v>5598</v>
      </c>
    </row>
    <row r="19" spans="1:6" ht="18.95" customHeight="1">
      <c r="A19" s="300" t="s">
        <v>64</v>
      </c>
      <c r="B19" s="9"/>
      <c r="C19" s="9">
        <v>1335</v>
      </c>
      <c r="D19" s="216"/>
      <c r="E19" s="216">
        <f t="shared" si="1"/>
        <v>-23.9316239316239</v>
      </c>
      <c r="F19" s="301">
        <v>1755</v>
      </c>
    </row>
    <row r="20" spans="1:6" ht="18.95" customHeight="1">
      <c r="A20" s="300" t="s">
        <v>65</v>
      </c>
      <c r="B20" s="9">
        <v>236.04</v>
      </c>
      <c r="C20" s="9">
        <v>217</v>
      </c>
      <c r="D20" s="216">
        <f t="shared" ref="D20:D23" si="2">C20/B20*100</f>
        <v>91.933570581257399</v>
      </c>
      <c r="E20" s="216">
        <f t="shared" si="1"/>
        <v>-38.873239436619698</v>
      </c>
      <c r="F20" s="301">
        <v>355</v>
      </c>
    </row>
    <row r="21" spans="1:6" ht="18.95" customHeight="1">
      <c r="A21" s="300" t="s">
        <v>66</v>
      </c>
      <c r="B21" s="9"/>
      <c r="C21" s="9">
        <v>737</v>
      </c>
      <c r="D21" s="216"/>
      <c r="E21" s="216">
        <f t="shared" si="1"/>
        <v>0</v>
      </c>
      <c r="F21" s="301">
        <v>737</v>
      </c>
    </row>
    <row r="22" spans="1:6" ht="18.95" customHeight="1">
      <c r="A22" s="300" t="s">
        <v>67</v>
      </c>
      <c r="B22" s="9">
        <v>1857.69</v>
      </c>
      <c r="C22" s="9">
        <v>2032</v>
      </c>
      <c r="D22" s="216">
        <f t="shared" si="2"/>
        <v>109.383158654027</v>
      </c>
      <c r="E22" s="216">
        <f t="shared" si="1"/>
        <v>3.5150280183392799</v>
      </c>
      <c r="F22" s="301">
        <v>1963</v>
      </c>
    </row>
    <row r="23" spans="1:6" ht="18.95" customHeight="1">
      <c r="A23" s="300" t="s">
        <v>68</v>
      </c>
      <c r="B23" s="9">
        <v>13770.96</v>
      </c>
      <c r="C23" s="276">
        <v>16380</v>
      </c>
      <c r="D23" s="216">
        <f t="shared" si="2"/>
        <v>118.945955837502</v>
      </c>
      <c r="E23" s="216">
        <f t="shared" si="1"/>
        <v>-2.7720068854989002</v>
      </c>
      <c r="F23" s="301">
        <v>16847</v>
      </c>
    </row>
    <row r="24" spans="1:6" ht="18.95" customHeight="1">
      <c r="A24" s="300" t="s">
        <v>69</v>
      </c>
      <c r="B24" s="9"/>
      <c r="C24" s="9">
        <v>100</v>
      </c>
      <c r="D24" s="216"/>
      <c r="E24" s="216"/>
      <c r="F24" s="301"/>
    </row>
    <row r="25" spans="1:6" ht="18.95" customHeight="1">
      <c r="A25" s="300" t="s">
        <v>70</v>
      </c>
      <c r="B25" s="9">
        <v>1961.17</v>
      </c>
      <c r="C25" s="9">
        <v>1877</v>
      </c>
      <c r="D25" s="216">
        <f t="shared" ref="D25:D31" si="3">C25/B25*100</f>
        <v>95.708174202134401</v>
      </c>
      <c r="E25" s="216">
        <f t="shared" ref="E25:E31" si="4">(C25-F25)/F25*100</f>
        <v>168.142857142857</v>
      </c>
      <c r="F25" s="301">
        <v>700</v>
      </c>
    </row>
    <row r="26" spans="1:6" ht="18.95" customHeight="1">
      <c r="A26" s="300" t="s">
        <v>71</v>
      </c>
      <c r="B26" s="9">
        <v>10000</v>
      </c>
      <c r="C26" s="339" t="s">
        <v>72</v>
      </c>
      <c r="D26" s="216"/>
      <c r="E26" s="216"/>
      <c r="F26" s="301"/>
    </row>
    <row r="27" spans="1:6" ht="18.95" customHeight="1">
      <c r="A27" s="300" t="s">
        <v>73</v>
      </c>
      <c r="B27" s="9">
        <v>1829</v>
      </c>
      <c r="C27" s="9">
        <v>1829</v>
      </c>
      <c r="D27" s="216">
        <f t="shared" si="3"/>
        <v>100</v>
      </c>
      <c r="E27" s="216">
        <f t="shared" si="4"/>
        <v>-4.0398740818467997</v>
      </c>
      <c r="F27" s="301">
        <v>1906</v>
      </c>
    </row>
    <row r="28" spans="1:6" ht="18.95" customHeight="1">
      <c r="A28" s="302" t="s">
        <v>74</v>
      </c>
      <c r="B28" s="9">
        <v>25001.48</v>
      </c>
      <c r="C28" s="339" t="s">
        <v>72</v>
      </c>
      <c r="D28" s="216">
        <f t="shared" si="3"/>
        <v>0</v>
      </c>
      <c r="E28" s="216"/>
      <c r="F28" s="301">
        <v>0</v>
      </c>
    </row>
    <row r="29" spans="1:6" ht="18.95" customHeight="1">
      <c r="A29" s="303" t="s">
        <v>75</v>
      </c>
      <c r="B29" s="224">
        <f>SUM(B6:B28)</f>
        <v>460818.64</v>
      </c>
      <c r="C29" s="224">
        <f>SUM(C6:C28)</f>
        <v>495693</v>
      </c>
      <c r="D29" s="225">
        <f t="shared" si="3"/>
        <v>107.567914353465</v>
      </c>
      <c r="E29" s="225">
        <f t="shared" si="4"/>
        <v>13.0189036304729</v>
      </c>
      <c r="F29" s="234">
        <v>438593</v>
      </c>
    </row>
    <row r="30" spans="1:6" ht="18.95" customHeight="1">
      <c r="A30" s="227" t="s">
        <v>76</v>
      </c>
      <c r="B30" s="224">
        <f>SUM(B31:B35)</f>
        <v>191625</v>
      </c>
      <c r="C30" s="224">
        <f>SUM(C31:C35)</f>
        <v>277399</v>
      </c>
      <c r="D30" s="225">
        <f t="shared" si="3"/>
        <v>144.76138290932801</v>
      </c>
      <c r="E30" s="225">
        <f t="shared" si="4"/>
        <v>5.1112121556591301</v>
      </c>
      <c r="F30" s="234">
        <v>263910</v>
      </c>
    </row>
    <row r="31" spans="1:6" ht="18.95" customHeight="1">
      <c r="A31" s="228" t="s">
        <v>77</v>
      </c>
      <c r="B31" s="9">
        <v>176714</v>
      </c>
      <c r="C31" s="9">
        <v>262537</v>
      </c>
      <c r="D31" s="216">
        <f t="shared" si="3"/>
        <v>148.56604456919101</v>
      </c>
      <c r="E31" s="216">
        <f t="shared" si="4"/>
        <v>2.3492169926435902</v>
      </c>
      <c r="F31" s="301">
        <v>256511</v>
      </c>
    </row>
    <row r="32" spans="1:6" ht="18.95" customHeight="1">
      <c r="A32" s="228" t="s">
        <v>78</v>
      </c>
      <c r="B32" s="9"/>
      <c r="C32" s="9"/>
      <c r="D32" s="216"/>
      <c r="E32" s="216"/>
      <c r="F32" s="301">
        <v>306</v>
      </c>
    </row>
    <row r="33" spans="1:6" ht="18.95" customHeight="1">
      <c r="A33" s="228" t="s">
        <v>79</v>
      </c>
      <c r="B33" s="9"/>
      <c r="C33" s="9"/>
      <c r="D33" s="216"/>
      <c r="E33" s="216"/>
      <c r="F33" s="301"/>
    </row>
    <row r="34" spans="1:6" ht="18.95" customHeight="1">
      <c r="A34" s="228" t="s">
        <v>80</v>
      </c>
      <c r="B34" s="228"/>
      <c r="C34" s="9">
        <v>2862</v>
      </c>
      <c r="D34" s="216"/>
      <c r="E34" s="216"/>
      <c r="F34" s="301"/>
    </row>
    <row r="35" spans="1:6" ht="18.95" customHeight="1">
      <c r="A35" s="228" t="s">
        <v>81</v>
      </c>
      <c r="B35" s="9">
        <v>14911</v>
      </c>
      <c r="C35" s="9">
        <v>12000</v>
      </c>
      <c r="D35" s="216">
        <f>C35/B35*100</f>
        <v>80.477499832338495</v>
      </c>
      <c r="E35" s="216">
        <f>(C35-F35)/F35*100</f>
        <v>69.180882560270703</v>
      </c>
      <c r="F35" s="301">
        <v>7093</v>
      </c>
    </row>
    <row r="36" spans="1:6" ht="18.95" customHeight="1">
      <c r="A36" s="229" t="s">
        <v>82</v>
      </c>
      <c r="B36" s="213"/>
      <c r="C36" s="10">
        <v>16538.387402</v>
      </c>
      <c r="D36" s="216"/>
      <c r="E36" s="225"/>
      <c r="F36" s="304">
        <v>36184</v>
      </c>
    </row>
    <row r="37" spans="1:6" ht="18.95" customHeight="1">
      <c r="A37" s="230" t="s">
        <v>83</v>
      </c>
      <c r="B37" s="224">
        <f>SUM(B29:B30)+B36</f>
        <v>652443.64</v>
      </c>
      <c r="C37" s="224">
        <f>SUM(C29:C30)+C36</f>
        <v>789630.38740200002</v>
      </c>
      <c r="D37" s="225">
        <f>C37/B37*100</f>
        <v>121.02660505695199</v>
      </c>
      <c r="E37" s="225">
        <f>(C37-F37)/F37*100</f>
        <v>6.8964781297085302</v>
      </c>
      <c r="F37" s="234">
        <v>738687</v>
      </c>
    </row>
    <row r="38" spans="1:6">
      <c r="A38" s="305"/>
      <c r="B38" s="296"/>
      <c r="C38" s="282"/>
      <c r="D38" s="282"/>
      <c r="E38" s="282"/>
    </row>
    <row r="39" spans="1:6">
      <c r="A39" s="305"/>
      <c r="B39" s="296"/>
      <c r="C39" s="282"/>
      <c r="D39" s="282"/>
      <c r="E39" s="282"/>
    </row>
    <row r="40" spans="1:6">
      <c r="A40" s="305"/>
      <c r="B40" s="296"/>
      <c r="C40" s="282"/>
      <c r="D40" s="282"/>
      <c r="E40" s="282"/>
    </row>
    <row r="41" spans="1:6">
      <c r="A41" s="305"/>
      <c r="B41" s="296"/>
      <c r="C41" s="282"/>
      <c r="D41" s="282"/>
      <c r="E41" s="282"/>
    </row>
    <row r="42" spans="1:6">
      <c r="A42" s="305"/>
      <c r="B42" s="296"/>
      <c r="C42" s="282"/>
      <c r="D42" s="282"/>
      <c r="E42" s="282"/>
    </row>
    <row r="43" spans="1:6">
      <c r="A43" s="305"/>
      <c r="B43" s="296"/>
      <c r="C43" s="282"/>
      <c r="D43" s="282"/>
      <c r="E43" s="282"/>
    </row>
    <row r="44" spans="1:6">
      <c r="A44" s="305"/>
      <c r="B44" s="296"/>
      <c r="C44" s="282"/>
      <c r="D44" s="282"/>
      <c r="E44" s="282"/>
    </row>
    <row r="45" spans="1:6">
      <c r="A45" s="305"/>
      <c r="B45" s="296"/>
      <c r="C45" s="282"/>
      <c r="D45" s="282"/>
      <c r="E45" s="282"/>
    </row>
    <row r="46" spans="1:6">
      <c r="A46" s="305"/>
      <c r="B46" s="296"/>
      <c r="C46" s="282"/>
      <c r="D46" s="282"/>
      <c r="E46" s="282"/>
    </row>
    <row r="47" spans="1:6">
      <c r="A47" s="305"/>
      <c r="B47" s="296"/>
      <c r="C47" s="282"/>
      <c r="D47" s="282"/>
      <c r="E47" s="282"/>
    </row>
    <row r="48" spans="1:6">
      <c r="A48" s="305"/>
      <c r="B48" s="296"/>
      <c r="C48" s="282"/>
      <c r="D48" s="282"/>
      <c r="E48" s="282"/>
    </row>
    <row r="49" spans="1:5">
      <c r="A49" s="305"/>
      <c r="B49" s="296"/>
      <c r="C49" s="282"/>
      <c r="D49" s="282"/>
      <c r="E49" s="282"/>
    </row>
    <row r="50" spans="1:5">
      <c r="A50" s="305"/>
      <c r="B50" s="296"/>
      <c r="C50" s="282"/>
      <c r="D50" s="282"/>
      <c r="E50" s="282"/>
    </row>
    <row r="51" spans="1:5">
      <c r="A51" s="305"/>
      <c r="B51" s="296"/>
      <c r="C51" s="282"/>
      <c r="D51" s="282"/>
      <c r="E51" s="282"/>
    </row>
    <row r="52" spans="1:5">
      <c r="A52" s="305"/>
      <c r="B52" s="296"/>
      <c r="C52" s="282"/>
      <c r="D52" s="282"/>
      <c r="E52" s="282"/>
    </row>
    <row r="53" spans="1:5">
      <c r="A53" s="305"/>
      <c r="B53" s="296"/>
      <c r="C53" s="282"/>
      <c r="D53" s="282"/>
      <c r="E53" s="282"/>
    </row>
    <row r="54" spans="1:5">
      <c r="A54" s="305"/>
      <c r="B54" s="296"/>
      <c r="C54" s="282"/>
      <c r="D54" s="282"/>
      <c r="E54" s="282"/>
    </row>
    <row r="55" spans="1:5">
      <c r="A55" s="305"/>
      <c r="B55" s="296"/>
      <c r="C55" s="282"/>
      <c r="D55" s="282"/>
      <c r="E55" s="282"/>
    </row>
    <row r="56" spans="1:5">
      <c r="A56" s="305"/>
      <c r="B56" s="296"/>
      <c r="C56" s="282"/>
      <c r="D56" s="282"/>
      <c r="E56" s="282"/>
    </row>
    <row r="57" spans="1:5">
      <c r="A57" s="305"/>
      <c r="B57" s="296"/>
      <c r="C57" s="282"/>
      <c r="D57" s="282"/>
      <c r="E57" s="282"/>
    </row>
    <row r="58" spans="1:5">
      <c r="A58" s="305"/>
      <c r="B58" s="296"/>
      <c r="C58" s="282"/>
      <c r="D58" s="282"/>
      <c r="E58" s="282"/>
    </row>
    <row r="59" spans="1:5">
      <c r="A59" s="305"/>
      <c r="B59" s="296"/>
      <c r="C59" s="282"/>
      <c r="D59" s="282"/>
      <c r="E59" s="282"/>
    </row>
    <row r="60" spans="1:5">
      <c r="A60" s="305"/>
      <c r="B60" s="296"/>
      <c r="C60" s="282"/>
      <c r="D60" s="282"/>
      <c r="E60" s="282"/>
    </row>
    <row r="61" spans="1:5">
      <c r="A61" s="305"/>
      <c r="B61" s="296"/>
      <c r="C61" s="282"/>
      <c r="D61" s="282"/>
      <c r="E61" s="282"/>
    </row>
    <row r="62" spans="1:5">
      <c r="A62" s="305"/>
      <c r="B62" s="296"/>
      <c r="C62" s="282"/>
      <c r="D62" s="282"/>
      <c r="E62" s="282"/>
    </row>
    <row r="63" spans="1:5">
      <c r="A63" s="305"/>
      <c r="B63" s="296"/>
      <c r="C63" s="282"/>
      <c r="D63" s="282"/>
      <c r="E63" s="282"/>
    </row>
    <row r="64" spans="1:5">
      <c r="A64" s="305"/>
      <c r="B64" s="296"/>
      <c r="C64" s="282"/>
      <c r="D64" s="282"/>
      <c r="E64" s="282"/>
    </row>
    <row r="65" spans="1:5">
      <c r="A65" s="305"/>
      <c r="B65" s="296"/>
      <c r="C65" s="282"/>
      <c r="D65" s="282"/>
      <c r="E65" s="282"/>
    </row>
    <row r="66" spans="1:5">
      <c r="A66" s="305"/>
      <c r="B66" s="296"/>
      <c r="C66" s="282"/>
      <c r="D66" s="282"/>
      <c r="E66" s="282"/>
    </row>
    <row r="67" spans="1:5">
      <c r="A67" s="305"/>
      <c r="B67" s="296"/>
      <c r="C67" s="282"/>
      <c r="D67" s="282"/>
      <c r="E67" s="282"/>
    </row>
    <row r="68" spans="1:5">
      <c r="A68" s="305"/>
      <c r="B68" s="296"/>
      <c r="C68" s="282"/>
      <c r="D68" s="282"/>
      <c r="E68" s="282"/>
    </row>
    <row r="69" spans="1:5">
      <c r="A69" s="305"/>
      <c r="B69" s="296"/>
      <c r="C69" s="282"/>
      <c r="D69" s="282"/>
      <c r="E69" s="282"/>
    </row>
    <row r="70" spans="1:5">
      <c r="A70" s="305"/>
      <c r="B70" s="296"/>
      <c r="C70" s="282"/>
      <c r="D70" s="282"/>
      <c r="E70" s="282"/>
    </row>
    <row r="71" spans="1:5">
      <c r="A71" s="305"/>
      <c r="B71" s="296"/>
      <c r="C71" s="282"/>
      <c r="D71" s="282"/>
      <c r="E71" s="282"/>
    </row>
    <row r="72" spans="1:5">
      <c r="A72" s="305"/>
      <c r="B72" s="296"/>
      <c r="C72" s="282"/>
      <c r="D72" s="282"/>
      <c r="E72" s="282"/>
    </row>
    <row r="73" spans="1:5">
      <c r="A73" s="305"/>
      <c r="B73" s="296"/>
      <c r="C73" s="282"/>
      <c r="D73" s="282"/>
      <c r="E73" s="282"/>
    </row>
    <row r="74" spans="1:5">
      <c r="A74" s="305"/>
      <c r="B74" s="296"/>
      <c r="C74" s="282"/>
      <c r="D74" s="282"/>
      <c r="E74" s="282"/>
    </row>
    <row r="75" spans="1:5">
      <c r="A75" s="305"/>
      <c r="B75" s="296"/>
      <c r="C75" s="282"/>
      <c r="D75" s="282"/>
      <c r="E75" s="282"/>
    </row>
    <row r="76" spans="1:5">
      <c r="A76" s="305"/>
      <c r="B76" s="296"/>
      <c r="C76" s="282"/>
      <c r="D76" s="282"/>
      <c r="E76" s="282"/>
    </row>
    <row r="77" spans="1:5">
      <c r="A77" s="305"/>
      <c r="B77" s="296"/>
      <c r="C77" s="282"/>
      <c r="D77" s="282"/>
      <c r="E77" s="282"/>
    </row>
    <row r="78" spans="1:5">
      <c r="A78" s="305"/>
      <c r="B78" s="296"/>
      <c r="C78" s="282"/>
      <c r="D78" s="282"/>
      <c r="E78" s="282"/>
    </row>
    <row r="79" spans="1:5">
      <c r="A79" s="305"/>
      <c r="B79" s="296"/>
      <c r="C79" s="282"/>
      <c r="D79" s="282"/>
      <c r="E79" s="282"/>
    </row>
    <row r="80" spans="1:5">
      <c r="A80" s="305"/>
      <c r="B80" s="296"/>
      <c r="C80" s="282"/>
      <c r="D80" s="282"/>
      <c r="E80" s="282"/>
    </row>
    <row r="81" spans="1:5">
      <c r="A81" s="305"/>
      <c r="B81" s="296"/>
      <c r="C81" s="282"/>
      <c r="D81" s="282"/>
      <c r="E81" s="282"/>
    </row>
    <row r="82" spans="1:5">
      <c r="A82" s="305"/>
      <c r="B82" s="296"/>
      <c r="C82" s="282"/>
      <c r="D82" s="282"/>
      <c r="E82" s="282"/>
    </row>
    <row r="83" spans="1:5">
      <c r="A83" s="305"/>
      <c r="B83" s="296"/>
      <c r="C83" s="282"/>
      <c r="D83" s="282"/>
      <c r="E83" s="282"/>
    </row>
    <row r="84" spans="1:5">
      <c r="A84" s="305"/>
      <c r="B84" s="296"/>
      <c r="C84" s="282"/>
      <c r="D84" s="282"/>
      <c r="E84" s="282"/>
    </row>
    <row r="85" spans="1:5">
      <c r="A85" s="305"/>
      <c r="B85" s="296"/>
      <c r="C85" s="282"/>
      <c r="D85" s="282"/>
      <c r="E85" s="282"/>
    </row>
    <row r="86" spans="1:5">
      <c r="A86" s="305"/>
      <c r="B86" s="296"/>
      <c r="C86" s="282"/>
      <c r="D86" s="282"/>
      <c r="E86" s="282"/>
    </row>
    <row r="87" spans="1:5">
      <c r="A87" s="305"/>
      <c r="B87" s="296"/>
      <c r="C87" s="282"/>
      <c r="D87" s="282"/>
      <c r="E87" s="282"/>
    </row>
    <row r="88" spans="1:5">
      <c r="A88" s="305"/>
      <c r="B88" s="296"/>
      <c r="C88" s="282"/>
      <c r="D88" s="282"/>
      <c r="E88" s="282"/>
    </row>
    <row r="89" spans="1:5">
      <c r="A89" s="305"/>
      <c r="B89" s="296"/>
      <c r="C89" s="282"/>
      <c r="D89" s="282"/>
      <c r="E89" s="282"/>
    </row>
    <row r="90" spans="1:5">
      <c r="A90" s="305"/>
      <c r="B90" s="296"/>
      <c r="C90" s="282"/>
      <c r="D90" s="282"/>
      <c r="E90" s="282"/>
    </row>
    <row r="91" spans="1:5">
      <c r="A91" s="305"/>
      <c r="B91" s="296"/>
      <c r="C91" s="282"/>
      <c r="D91" s="282"/>
      <c r="E91" s="282"/>
    </row>
    <row r="92" spans="1:5">
      <c r="A92" s="305"/>
      <c r="B92" s="296"/>
      <c r="C92" s="282"/>
      <c r="D92" s="282"/>
      <c r="E92" s="282"/>
    </row>
    <row r="93" spans="1:5">
      <c r="A93" s="305"/>
      <c r="B93" s="296"/>
      <c r="C93" s="282"/>
      <c r="D93" s="282"/>
      <c r="E93" s="282"/>
    </row>
    <row r="94" spans="1:5">
      <c r="A94" s="305"/>
      <c r="B94" s="296"/>
      <c r="C94" s="282"/>
      <c r="D94" s="282"/>
      <c r="E94" s="282"/>
    </row>
    <row r="95" spans="1:5">
      <c r="A95" s="305"/>
      <c r="B95" s="296"/>
      <c r="C95" s="282"/>
      <c r="D95" s="282"/>
      <c r="E95" s="282"/>
    </row>
    <row r="96" spans="1:5">
      <c r="A96" s="305"/>
      <c r="B96" s="296"/>
      <c r="C96" s="282"/>
      <c r="D96" s="282"/>
      <c r="E96" s="282"/>
    </row>
    <row r="97" spans="1:5">
      <c r="A97" s="305"/>
      <c r="B97" s="296"/>
      <c r="C97" s="282"/>
      <c r="D97" s="282"/>
      <c r="E97" s="282"/>
    </row>
    <row r="98" spans="1:5">
      <c r="A98" s="305"/>
      <c r="B98" s="296"/>
      <c r="C98" s="282"/>
      <c r="D98" s="282"/>
      <c r="E98" s="282"/>
    </row>
    <row r="99" spans="1:5">
      <c r="A99" s="305"/>
      <c r="B99" s="296"/>
      <c r="C99" s="282"/>
      <c r="D99" s="282"/>
      <c r="E99" s="282"/>
    </row>
    <row r="100" spans="1:5">
      <c r="A100" s="305"/>
      <c r="B100" s="296"/>
      <c r="C100" s="282"/>
      <c r="D100" s="282"/>
      <c r="E100" s="282"/>
    </row>
    <row r="101" spans="1:5">
      <c r="A101" s="305"/>
      <c r="B101" s="296"/>
      <c r="C101" s="282"/>
      <c r="D101" s="282"/>
      <c r="E101" s="282"/>
    </row>
    <row r="102" spans="1:5">
      <c r="A102" s="305"/>
      <c r="B102" s="296"/>
      <c r="C102" s="282"/>
      <c r="D102" s="282"/>
      <c r="E102" s="282"/>
    </row>
    <row r="103" spans="1:5">
      <c r="B103" s="296"/>
      <c r="C103" s="282"/>
      <c r="D103" s="282"/>
      <c r="E103" s="282"/>
    </row>
    <row r="104" spans="1:5">
      <c r="B104" s="296"/>
      <c r="C104" s="282"/>
      <c r="D104" s="282"/>
      <c r="E104" s="282"/>
    </row>
    <row r="105" spans="1:5">
      <c r="B105" s="296"/>
      <c r="C105" s="282"/>
      <c r="D105" s="282"/>
      <c r="E105" s="282"/>
    </row>
    <row r="106" spans="1:5">
      <c r="B106" s="296"/>
      <c r="C106" s="282"/>
      <c r="D106" s="282"/>
      <c r="E106" s="282"/>
    </row>
    <row r="107" spans="1:5">
      <c r="B107" s="296"/>
      <c r="C107" s="282"/>
      <c r="D107" s="282"/>
      <c r="E107" s="282"/>
    </row>
    <row r="108" spans="1:5">
      <c r="B108" s="296"/>
      <c r="C108" s="282"/>
      <c r="D108" s="282"/>
      <c r="E108" s="282"/>
    </row>
    <row r="109" spans="1:5">
      <c r="B109" s="296"/>
      <c r="C109" s="282"/>
      <c r="D109" s="282"/>
      <c r="E109" s="282"/>
    </row>
    <row r="110" spans="1:5">
      <c r="B110" s="296"/>
      <c r="C110" s="282"/>
      <c r="D110" s="282"/>
      <c r="E110" s="282"/>
    </row>
    <row r="111" spans="1:5">
      <c r="B111" s="296"/>
      <c r="C111" s="282"/>
      <c r="D111" s="282"/>
      <c r="E111" s="282"/>
    </row>
    <row r="112" spans="1:5">
      <c r="B112" s="296"/>
      <c r="C112" s="282"/>
      <c r="D112" s="282"/>
      <c r="E112" s="282"/>
    </row>
    <row r="113" spans="2:5">
      <c r="B113" s="296"/>
      <c r="C113" s="282"/>
      <c r="D113" s="282"/>
      <c r="E113" s="282"/>
    </row>
    <row r="114" spans="2:5">
      <c r="B114" s="296"/>
      <c r="C114" s="282"/>
      <c r="D114" s="282"/>
      <c r="E114" s="282"/>
    </row>
    <row r="115" spans="2:5">
      <c r="B115" s="296"/>
      <c r="C115" s="282"/>
      <c r="D115" s="282"/>
      <c r="E115" s="282"/>
    </row>
    <row r="116" spans="2:5">
      <c r="B116" s="296"/>
      <c r="C116" s="282"/>
      <c r="D116" s="282"/>
      <c r="E116" s="282"/>
    </row>
    <row r="117" spans="2:5">
      <c r="B117" s="296"/>
      <c r="C117" s="282"/>
      <c r="D117" s="282"/>
      <c r="E117" s="282"/>
    </row>
    <row r="118" spans="2:5">
      <c r="B118" s="296"/>
      <c r="C118" s="282"/>
      <c r="D118" s="282"/>
      <c r="E118" s="282"/>
    </row>
    <row r="119" spans="2:5">
      <c r="B119" s="296"/>
      <c r="C119" s="282"/>
      <c r="D119" s="282"/>
      <c r="E119" s="282"/>
    </row>
    <row r="120" spans="2:5">
      <c r="B120" s="296"/>
      <c r="C120" s="282"/>
      <c r="D120" s="282"/>
      <c r="E120" s="282"/>
    </row>
    <row r="121" spans="2:5">
      <c r="B121" s="296"/>
      <c r="C121" s="282"/>
      <c r="D121" s="282"/>
      <c r="E121" s="282"/>
    </row>
    <row r="122" spans="2:5">
      <c r="B122" s="296"/>
      <c r="C122" s="282"/>
      <c r="D122" s="282"/>
      <c r="E122" s="282"/>
    </row>
    <row r="123" spans="2:5">
      <c r="B123" s="296"/>
      <c r="C123" s="282"/>
      <c r="D123" s="282"/>
      <c r="E123" s="282"/>
    </row>
    <row r="124" spans="2:5">
      <c r="B124" s="296"/>
      <c r="C124" s="282"/>
      <c r="D124" s="282"/>
      <c r="E124" s="282"/>
    </row>
    <row r="125" spans="2:5">
      <c r="B125" s="296"/>
      <c r="C125" s="282"/>
      <c r="D125" s="282"/>
      <c r="E125" s="282"/>
    </row>
    <row r="126" spans="2:5">
      <c r="B126" s="296"/>
      <c r="C126" s="282"/>
      <c r="D126" s="282"/>
      <c r="E126" s="282"/>
    </row>
    <row r="127" spans="2:5">
      <c r="B127" s="296"/>
      <c r="C127" s="282"/>
      <c r="D127" s="282"/>
      <c r="E127" s="282"/>
    </row>
    <row r="128" spans="2:5">
      <c r="B128" s="296"/>
      <c r="C128" s="282"/>
      <c r="D128" s="282"/>
      <c r="E128" s="282"/>
    </row>
    <row r="129" spans="2:5">
      <c r="B129" s="296"/>
      <c r="C129" s="282"/>
      <c r="D129" s="282"/>
      <c r="E129" s="282"/>
    </row>
    <row r="130" spans="2:5">
      <c r="B130" s="296"/>
      <c r="C130" s="282"/>
      <c r="D130" s="282"/>
      <c r="E130" s="282"/>
    </row>
    <row r="131" spans="2:5">
      <c r="B131" s="296"/>
      <c r="C131" s="282"/>
      <c r="D131" s="282"/>
      <c r="E131" s="282"/>
    </row>
    <row r="132" spans="2:5">
      <c r="B132" s="296"/>
      <c r="C132" s="282"/>
      <c r="D132" s="282"/>
      <c r="E132" s="282"/>
    </row>
    <row r="133" spans="2:5">
      <c r="B133" s="296"/>
      <c r="C133" s="282"/>
      <c r="D133" s="282"/>
      <c r="E133" s="282"/>
    </row>
    <row r="134" spans="2:5">
      <c r="B134" s="296"/>
      <c r="C134" s="282"/>
      <c r="D134" s="282"/>
      <c r="E134" s="282"/>
    </row>
    <row r="135" spans="2:5">
      <c r="B135" s="296"/>
      <c r="C135" s="282"/>
      <c r="D135" s="282"/>
      <c r="E135" s="282"/>
    </row>
    <row r="136" spans="2:5">
      <c r="B136" s="296"/>
      <c r="C136" s="282"/>
      <c r="D136" s="282"/>
      <c r="E136" s="282"/>
    </row>
    <row r="137" spans="2:5">
      <c r="B137" s="296"/>
      <c r="C137" s="282"/>
      <c r="D137" s="282"/>
      <c r="E137" s="282"/>
    </row>
    <row r="138" spans="2:5">
      <c r="B138" s="296"/>
      <c r="C138" s="282"/>
      <c r="D138" s="282"/>
      <c r="E138" s="282"/>
    </row>
    <row r="139" spans="2:5">
      <c r="B139" s="296"/>
      <c r="C139" s="282"/>
      <c r="D139" s="282"/>
      <c r="E139" s="282"/>
    </row>
    <row r="140" spans="2:5">
      <c r="B140" s="296"/>
      <c r="C140" s="282"/>
      <c r="D140" s="282"/>
      <c r="E140" s="282"/>
    </row>
    <row r="141" spans="2:5">
      <c r="B141" s="296"/>
      <c r="C141" s="282"/>
      <c r="D141" s="282"/>
      <c r="E141" s="282"/>
    </row>
    <row r="142" spans="2:5">
      <c r="B142" s="296"/>
      <c r="C142" s="282"/>
      <c r="D142" s="282"/>
      <c r="E142" s="282"/>
    </row>
    <row r="143" spans="2:5">
      <c r="B143" s="296"/>
      <c r="C143" s="282"/>
      <c r="D143" s="282"/>
      <c r="E143" s="282"/>
    </row>
    <row r="144" spans="2:5">
      <c r="B144" s="296"/>
      <c r="C144" s="282"/>
      <c r="D144" s="282"/>
      <c r="E144" s="282"/>
    </row>
    <row r="145" spans="2:5">
      <c r="B145" s="296"/>
      <c r="C145" s="282"/>
      <c r="D145" s="282"/>
      <c r="E145" s="282"/>
    </row>
    <row r="146" spans="2:5">
      <c r="B146" s="296"/>
      <c r="C146" s="282"/>
      <c r="D146" s="282"/>
      <c r="E146" s="282"/>
    </row>
    <row r="147" spans="2:5">
      <c r="B147" s="296"/>
      <c r="C147" s="282"/>
      <c r="D147" s="282"/>
      <c r="E147" s="282"/>
    </row>
    <row r="148" spans="2:5">
      <c r="B148" s="296"/>
      <c r="C148" s="282"/>
      <c r="D148" s="282"/>
      <c r="E148" s="282"/>
    </row>
    <row r="149" spans="2:5">
      <c r="B149" s="296"/>
      <c r="C149" s="282"/>
      <c r="D149" s="282"/>
      <c r="E149" s="282"/>
    </row>
    <row r="150" spans="2:5">
      <c r="B150" s="296"/>
      <c r="C150" s="282"/>
      <c r="D150" s="282"/>
      <c r="E150" s="282"/>
    </row>
    <row r="151" spans="2:5">
      <c r="B151" s="296"/>
      <c r="C151" s="282"/>
      <c r="D151" s="282"/>
      <c r="E151" s="282"/>
    </row>
    <row r="152" spans="2:5">
      <c r="B152" s="296"/>
      <c r="C152" s="282"/>
      <c r="D152" s="282"/>
      <c r="E152" s="282"/>
    </row>
    <row r="153" spans="2:5">
      <c r="B153" s="296"/>
      <c r="C153" s="282"/>
      <c r="D153" s="282"/>
      <c r="E153" s="282"/>
    </row>
    <row r="154" spans="2:5">
      <c r="B154" s="296"/>
      <c r="C154" s="282"/>
      <c r="D154" s="282"/>
      <c r="E154" s="282"/>
    </row>
    <row r="155" spans="2:5">
      <c r="B155" s="296"/>
      <c r="C155" s="282"/>
      <c r="D155" s="282"/>
      <c r="E155" s="282"/>
    </row>
    <row r="156" spans="2:5">
      <c r="B156" s="296"/>
      <c r="C156" s="282"/>
      <c r="D156" s="282"/>
      <c r="E156" s="282"/>
    </row>
    <row r="157" spans="2:5">
      <c r="B157" s="296"/>
      <c r="C157" s="282"/>
      <c r="D157" s="282"/>
      <c r="E157" s="282"/>
    </row>
    <row r="158" spans="2:5">
      <c r="B158" s="296"/>
      <c r="C158" s="282"/>
      <c r="D158" s="282"/>
      <c r="E158" s="282"/>
    </row>
    <row r="159" spans="2:5">
      <c r="B159" s="296"/>
      <c r="C159" s="282"/>
      <c r="D159" s="282"/>
      <c r="E159" s="282"/>
    </row>
    <row r="160" spans="2:5">
      <c r="B160" s="296"/>
      <c r="C160" s="282"/>
      <c r="D160" s="282"/>
      <c r="E160" s="282"/>
    </row>
    <row r="161" spans="2:5">
      <c r="B161" s="296"/>
      <c r="C161" s="282"/>
      <c r="D161" s="282"/>
      <c r="E161" s="282"/>
    </row>
    <row r="162" spans="2:5">
      <c r="B162" s="296"/>
      <c r="C162" s="282"/>
      <c r="D162" s="282"/>
      <c r="E162" s="282"/>
    </row>
    <row r="163" spans="2:5">
      <c r="B163" s="296"/>
      <c r="C163" s="282"/>
      <c r="D163" s="282"/>
      <c r="E163" s="282"/>
    </row>
    <row r="164" spans="2:5">
      <c r="B164" s="296"/>
      <c r="C164" s="282"/>
      <c r="D164" s="282"/>
      <c r="E164" s="282"/>
    </row>
    <row r="165" spans="2:5">
      <c r="B165" s="296"/>
      <c r="C165" s="282"/>
      <c r="D165" s="282"/>
      <c r="E165" s="282"/>
    </row>
    <row r="166" spans="2:5">
      <c r="B166" s="296"/>
      <c r="C166" s="282"/>
      <c r="D166" s="282"/>
      <c r="E166" s="282"/>
    </row>
    <row r="167" spans="2:5">
      <c r="B167" s="296"/>
      <c r="C167" s="282"/>
      <c r="D167" s="282"/>
      <c r="E167" s="282"/>
    </row>
    <row r="168" spans="2:5">
      <c r="B168" s="296"/>
      <c r="C168" s="282"/>
      <c r="D168" s="282"/>
      <c r="E168" s="282"/>
    </row>
    <row r="169" spans="2:5">
      <c r="B169" s="296"/>
      <c r="C169" s="282"/>
      <c r="D169" s="282"/>
      <c r="E169" s="282"/>
    </row>
    <row r="170" spans="2:5">
      <c r="B170" s="296"/>
      <c r="C170" s="282"/>
      <c r="D170" s="282"/>
      <c r="E170" s="282"/>
    </row>
    <row r="171" spans="2:5">
      <c r="B171" s="296"/>
      <c r="C171" s="282"/>
      <c r="D171" s="282"/>
      <c r="E171" s="282"/>
    </row>
    <row r="172" spans="2:5">
      <c r="B172" s="296"/>
      <c r="C172" s="282"/>
      <c r="D172" s="282"/>
      <c r="E172" s="282"/>
    </row>
    <row r="173" spans="2:5">
      <c r="B173" s="296"/>
      <c r="C173" s="282"/>
      <c r="D173" s="282"/>
      <c r="E173" s="282"/>
    </row>
    <row r="174" spans="2:5">
      <c r="B174" s="296"/>
      <c r="C174" s="282"/>
      <c r="D174" s="282"/>
      <c r="E174" s="282"/>
    </row>
    <row r="175" spans="2:5">
      <c r="B175" s="296"/>
      <c r="C175" s="282"/>
      <c r="D175" s="282"/>
      <c r="E175" s="282"/>
    </row>
    <row r="176" spans="2:5">
      <c r="B176" s="296"/>
      <c r="C176" s="282"/>
      <c r="D176" s="282"/>
      <c r="E176" s="282"/>
    </row>
    <row r="177" spans="2:5">
      <c r="B177" s="296"/>
      <c r="C177" s="282"/>
      <c r="D177" s="282"/>
      <c r="E177" s="282"/>
    </row>
    <row r="178" spans="2:5">
      <c r="B178" s="296"/>
      <c r="C178" s="282"/>
      <c r="D178" s="282"/>
      <c r="E178" s="282"/>
    </row>
    <row r="179" spans="2:5">
      <c r="B179" s="296"/>
      <c r="C179" s="282"/>
      <c r="D179" s="282"/>
      <c r="E179" s="282"/>
    </row>
    <row r="180" spans="2:5">
      <c r="B180" s="296"/>
      <c r="C180" s="282"/>
      <c r="D180" s="282"/>
      <c r="E180" s="282"/>
    </row>
    <row r="181" spans="2:5">
      <c r="B181" s="296"/>
      <c r="C181" s="282"/>
      <c r="D181" s="282"/>
      <c r="E181" s="282"/>
    </row>
    <row r="182" spans="2:5">
      <c r="B182" s="296"/>
      <c r="C182" s="282"/>
      <c r="D182" s="282"/>
      <c r="E182" s="282"/>
    </row>
    <row r="183" spans="2:5">
      <c r="B183" s="296"/>
      <c r="C183" s="282"/>
      <c r="D183" s="282"/>
      <c r="E183" s="282"/>
    </row>
    <row r="184" spans="2:5">
      <c r="B184" s="296"/>
      <c r="C184" s="282"/>
      <c r="D184" s="282"/>
      <c r="E184" s="282"/>
    </row>
    <row r="185" spans="2:5">
      <c r="B185" s="296"/>
      <c r="C185" s="282"/>
      <c r="D185" s="282"/>
      <c r="E185" s="282"/>
    </row>
    <row r="186" spans="2:5">
      <c r="B186" s="296"/>
      <c r="C186" s="282"/>
      <c r="D186" s="282"/>
      <c r="E186" s="282"/>
    </row>
    <row r="187" spans="2:5">
      <c r="B187" s="296"/>
      <c r="C187" s="282"/>
      <c r="D187" s="282"/>
      <c r="E187" s="282"/>
    </row>
    <row r="188" spans="2:5">
      <c r="B188" s="296"/>
      <c r="C188" s="282"/>
      <c r="D188" s="282"/>
      <c r="E188" s="282"/>
    </row>
    <row r="189" spans="2:5">
      <c r="B189" s="296"/>
      <c r="C189" s="282"/>
      <c r="D189" s="282"/>
      <c r="E189" s="282"/>
    </row>
    <row r="190" spans="2:5">
      <c r="B190" s="296"/>
      <c r="C190" s="282"/>
      <c r="D190" s="282"/>
      <c r="E190" s="282"/>
    </row>
    <row r="191" spans="2:5">
      <c r="B191" s="296"/>
      <c r="C191" s="282"/>
      <c r="D191" s="282"/>
      <c r="E191" s="282"/>
    </row>
    <row r="192" spans="2:5">
      <c r="B192" s="296"/>
      <c r="C192" s="282"/>
      <c r="D192" s="282"/>
      <c r="E192" s="282"/>
    </row>
    <row r="193" spans="2:5">
      <c r="B193" s="296"/>
      <c r="C193" s="282"/>
      <c r="D193" s="282"/>
      <c r="E193" s="282"/>
    </row>
    <row r="194" spans="2:5">
      <c r="B194" s="296"/>
      <c r="C194" s="282"/>
      <c r="D194" s="282"/>
      <c r="E194" s="282"/>
    </row>
    <row r="195" spans="2:5">
      <c r="B195" s="296"/>
      <c r="C195" s="282"/>
      <c r="D195" s="282"/>
      <c r="E195" s="282"/>
    </row>
    <row r="196" spans="2:5">
      <c r="B196" s="296"/>
      <c r="C196" s="282"/>
      <c r="D196" s="282"/>
      <c r="E196" s="282"/>
    </row>
    <row r="197" spans="2:5">
      <c r="B197" s="296"/>
      <c r="C197" s="282"/>
      <c r="D197" s="282"/>
      <c r="E197" s="282"/>
    </row>
    <row r="198" spans="2:5">
      <c r="B198" s="296"/>
      <c r="C198" s="282"/>
      <c r="D198" s="282"/>
      <c r="E198" s="282"/>
    </row>
    <row r="199" spans="2:5">
      <c r="B199" s="296"/>
      <c r="C199" s="282"/>
      <c r="D199" s="282"/>
      <c r="E199" s="282"/>
    </row>
    <row r="200" spans="2:5">
      <c r="B200" s="296"/>
      <c r="C200" s="282"/>
      <c r="D200" s="282"/>
      <c r="E200" s="282"/>
    </row>
    <row r="201" spans="2:5">
      <c r="B201" s="296"/>
      <c r="C201" s="282"/>
      <c r="D201" s="282"/>
      <c r="E201" s="282"/>
    </row>
    <row r="202" spans="2:5">
      <c r="B202" s="296"/>
      <c r="C202" s="282"/>
      <c r="D202" s="282"/>
      <c r="E202" s="282"/>
    </row>
    <row r="203" spans="2:5">
      <c r="B203" s="296"/>
      <c r="C203" s="282"/>
      <c r="D203" s="282"/>
      <c r="E203" s="282"/>
    </row>
    <row r="204" spans="2:5">
      <c r="B204" s="296"/>
      <c r="C204" s="282"/>
      <c r="D204" s="282"/>
      <c r="E204" s="282"/>
    </row>
    <row r="205" spans="2:5">
      <c r="B205" s="296"/>
      <c r="C205" s="282"/>
      <c r="D205" s="282"/>
      <c r="E205" s="282"/>
    </row>
    <row r="206" spans="2:5">
      <c r="B206" s="296"/>
      <c r="C206" s="282"/>
      <c r="D206" s="282"/>
      <c r="E206" s="282"/>
    </row>
    <row r="207" spans="2:5">
      <c r="B207" s="296"/>
      <c r="C207" s="282"/>
      <c r="D207" s="282"/>
      <c r="E207" s="282"/>
    </row>
    <row r="208" spans="2:5">
      <c r="B208" s="296"/>
      <c r="C208" s="282"/>
      <c r="D208" s="282"/>
      <c r="E208" s="282"/>
    </row>
    <row r="209" spans="2:5">
      <c r="B209" s="296"/>
      <c r="C209" s="282"/>
      <c r="D209" s="282"/>
      <c r="E209" s="282"/>
    </row>
    <row r="210" spans="2:5">
      <c r="B210" s="296"/>
      <c r="C210" s="282"/>
      <c r="D210" s="282"/>
      <c r="E210" s="282"/>
    </row>
    <row r="211" spans="2:5">
      <c r="B211" s="296"/>
      <c r="C211" s="282"/>
      <c r="D211" s="282"/>
      <c r="E211" s="282"/>
    </row>
    <row r="212" spans="2:5">
      <c r="B212" s="296"/>
      <c r="C212" s="282"/>
      <c r="D212" s="282"/>
      <c r="E212" s="282"/>
    </row>
    <row r="213" spans="2:5">
      <c r="B213" s="296"/>
      <c r="C213" s="282"/>
      <c r="D213" s="282"/>
      <c r="E213" s="282"/>
    </row>
    <row r="214" spans="2:5">
      <c r="B214" s="296"/>
      <c r="C214" s="282"/>
      <c r="D214" s="282"/>
      <c r="E214" s="282"/>
    </row>
    <row r="215" spans="2:5">
      <c r="B215" s="296"/>
      <c r="C215" s="282"/>
      <c r="D215" s="282"/>
      <c r="E215" s="282"/>
    </row>
    <row r="216" spans="2:5">
      <c r="B216" s="296"/>
      <c r="C216" s="282"/>
      <c r="D216" s="282"/>
      <c r="E216" s="282"/>
    </row>
    <row r="217" spans="2:5">
      <c r="B217" s="296"/>
      <c r="C217" s="282"/>
      <c r="D217" s="282"/>
      <c r="E217" s="282"/>
    </row>
    <row r="218" spans="2:5">
      <c r="B218" s="296"/>
      <c r="C218" s="282"/>
      <c r="D218" s="282"/>
      <c r="E218" s="282"/>
    </row>
    <row r="219" spans="2:5">
      <c r="B219" s="296"/>
      <c r="C219" s="282"/>
      <c r="D219" s="282"/>
      <c r="E219" s="282"/>
    </row>
    <row r="220" spans="2:5">
      <c r="B220" s="296"/>
      <c r="C220" s="282"/>
      <c r="D220" s="282"/>
      <c r="E220" s="282"/>
    </row>
  </sheetData>
  <mergeCells count="5">
    <mergeCell ref="A2:F2"/>
    <mergeCell ref="C4:E4"/>
    <mergeCell ref="A4:A5"/>
    <mergeCell ref="B4:B5"/>
    <mergeCell ref="F4:F5"/>
  </mergeCells>
  <phoneticPr fontId="33" type="noConversion"/>
  <pageMargins left="0.98402777777777795" right="0.78680555555555598" top="0.75138888888888899" bottom="0.75138888888888899" header="0.29861111111111099" footer="0.29861111111111099"/>
  <pageSetup paperSize="9" orientation="portrait" verticalDpi="300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C1317"/>
  <sheetViews>
    <sheetView showZeros="0" workbookViewId="0">
      <selection activeCell="B20" sqref="B20"/>
    </sheetView>
  </sheetViews>
  <sheetFormatPr defaultColWidth="12.125" defaultRowHeight="17.100000000000001" customHeight="1"/>
  <cols>
    <col min="1" max="1" width="9.875" style="26" customWidth="1"/>
    <col min="2" max="2" width="43.375" style="26" customWidth="1"/>
    <col min="3" max="3" width="21" style="280" customWidth="1"/>
    <col min="4" max="256" width="12.125" style="26" customWidth="1"/>
    <col min="257" max="16384" width="12.125" style="26"/>
  </cols>
  <sheetData>
    <row r="1" spans="1:3" ht="33.950000000000003" customHeight="1">
      <c r="A1" s="281" t="s">
        <v>88</v>
      </c>
      <c r="B1" s="282"/>
      <c r="C1" s="283"/>
    </row>
    <row r="2" spans="1:3" ht="54.95" customHeight="1">
      <c r="A2" s="352" t="s">
        <v>89</v>
      </c>
      <c r="B2" s="352"/>
      <c r="C2" s="352"/>
    </row>
    <row r="3" spans="1:3" ht="20.100000000000001" customHeight="1">
      <c r="A3" s="353" t="s">
        <v>2</v>
      </c>
      <c r="B3" s="353"/>
      <c r="C3" s="354"/>
    </row>
    <row r="4" spans="1:3" s="278" customFormat="1" ht="17.25" customHeight="1">
      <c r="A4" s="284" t="s">
        <v>90</v>
      </c>
      <c r="B4" s="284" t="s">
        <v>91</v>
      </c>
      <c r="C4" s="284" t="s">
        <v>92</v>
      </c>
    </row>
    <row r="5" spans="1:3" s="279" customFormat="1" ht="17.100000000000001" customHeight="1">
      <c r="A5" s="285"/>
      <c r="B5" s="284" t="s">
        <v>93</v>
      </c>
      <c r="C5" s="286">
        <f>SUM(C6,C235,C275,C294,C384,C436,C492,C549,C677,C750,C827,C850,C957,C1015,C1079,C1099,C1129,C1139,C1184,C1205,C1249,C1299,C1302,C1314)</f>
        <v>495693</v>
      </c>
    </row>
    <row r="6" spans="1:3" s="278" customFormat="1" ht="17.100000000000001" customHeight="1">
      <c r="A6" s="285">
        <v>201</v>
      </c>
      <c r="B6" s="287" t="s">
        <v>94</v>
      </c>
      <c r="C6" s="286">
        <f>SUM(C7+C19+C28+C39+C50+C61+C72+C80+C89+C102+C111+C122+C134+C141+C149+C155+C162+C169+C176+C183+C190+C198+C204+C210+C217+C232)</f>
        <v>79360</v>
      </c>
    </row>
    <row r="7" spans="1:3" s="278" customFormat="1" ht="17.100000000000001" customHeight="1">
      <c r="A7" s="285">
        <v>20101</v>
      </c>
      <c r="B7" s="287" t="s">
        <v>95</v>
      </c>
      <c r="C7" s="286">
        <f>SUM(C8:C18)</f>
        <v>1380</v>
      </c>
    </row>
    <row r="8" spans="1:3" s="278" customFormat="1" ht="17.100000000000001" customHeight="1">
      <c r="A8" s="285">
        <v>2010101</v>
      </c>
      <c r="B8" s="285" t="s">
        <v>96</v>
      </c>
      <c r="C8" s="288">
        <v>1123</v>
      </c>
    </row>
    <row r="9" spans="1:3" s="278" customFormat="1" ht="17.100000000000001" hidden="1" customHeight="1">
      <c r="A9" s="289">
        <v>2010102</v>
      </c>
      <c r="B9" s="289" t="s">
        <v>97</v>
      </c>
      <c r="C9" s="290">
        <v>0</v>
      </c>
    </row>
    <row r="10" spans="1:3" s="278" customFormat="1" ht="17.100000000000001" hidden="1" customHeight="1">
      <c r="A10" s="289">
        <v>2010103</v>
      </c>
      <c r="B10" s="289" t="s">
        <v>98</v>
      </c>
      <c r="C10" s="290">
        <v>0</v>
      </c>
    </row>
    <row r="11" spans="1:3" s="278" customFormat="1" ht="17.100000000000001" customHeight="1">
      <c r="A11" s="285">
        <v>2010104</v>
      </c>
      <c r="B11" s="285" t="s">
        <v>99</v>
      </c>
      <c r="C11" s="288">
        <v>66</v>
      </c>
    </row>
    <row r="12" spans="1:3" s="278" customFormat="1" ht="17.100000000000001" hidden="1" customHeight="1">
      <c r="A12" s="289">
        <v>2010105</v>
      </c>
      <c r="B12" s="289" t="s">
        <v>100</v>
      </c>
      <c r="C12" s="290">
        <v>0</v>
      </c>
    </row>
    <row r="13" spans="1:3" s="278" customFormat="1" ht="17.100000000000001" hidden="1" customHeight="1">
      <c r="A13" s="289">
        <v>2010106</v>
      </c>
      <c r="B13" s="289" t="s">
        <v>101</v>
      </c>
      <c r="C13" s="290">
        <v>0</v>
      </c>
    </row>
    <row r="14" spans="1:3" s="278" customFormat="1" ht="17.100000000000001" customHeight="1">
      <c r="A14" s="285">
        <v>2010107</v>
      </c>
      <c r="B14" s="285" t="s">
        <v>102</v>
      </c>
      <c r="C14" s="288">
        <v>9</v>
      </c>
    </row>
    <row r="15" spans="1:3" s="278" customFormat="1" ht="17.100000000000001" customHeight="1">
      <c r="A15" s="285">
        <v>2010108</v>
      </c>
      <c r="B15" s="285" t="s">
        <v>103</v>
      </c>
      <c r="C15" s="288">
        <v>121</v>
      </c>
    </row>
    <row r="16" spans="1:3" s="278" customFormat="1" ht="17.100000000000001" hidden="1" customHeight="1">
      <c r="A16" s="289">
        <v>2010109</v>
      </c>
      <c r="B16" s="289" t="s">
        <v>104</v>
      </c>
      <c r="C16" s="290">
        <v>0</v>
      </c>
    </row>
    <row r="17" spans="1:3" s="278" customFormat="1" ht="17.100000000000001" customHeight="1">
      <c r="A17" s="285">
        <v>2010150</v>
      </c>
      <c r="B17" s="285" t="s">
        <v>105</v>
      </c>
      <c r="C17" s="288">
        <v>46</v>
      </c>
    </row>
    <row r="18" spans="1:3" s="278" customFormat="1" ht="17.100000000000001" customHeight="1">
      <c r="A18" s="285">
        <v>2010199</v>
      </c>
      <c r="B18" s="285" t="s">
        <v>106</v>
      </c>
      <c r="C18" s="288">
        <v>15</v>
      </c>
    </row>
    <row r="19" spans="1:3" s="278" customFormat="1" ht="17.100000000000001" customHeight="1">
      <c r="A19" s="285">
        <v>20102</v>
      </c>
      <c r="B19" s="287" t="s">
        <v>107</v>
      </c>
      <c r="C19" s="286">
        <f>SUM(C20:C27)</f>
        <v>903</v>
      </c>
    </row>
    <row r="20" spans="1:3" s="278" customFormat="1" ht="17.100000000000001" customHeight="1">
      <c r="A20" s="285">
        <v>2010201</v>
      </c>
      <c r="B20" s="285" t="s">
        <v>96</v>
      </c>
      <c r="C20" s="288">
        <v>902</v>
      </c>
    </row>
    <row r="21" spans="1:3" s="278" customFormat="1" ht="17.100000000000001" hidden="1" customHeight="1">
      <c r="A21" s="289">
        <v>2010202</v>
      </c>
      <c r="B21" s="289" t="s">
        <v>97</v>
      </c>
      <c r="C21" s="290">
        <v>0</v>
      </c>
    </row>
    <row r="22" spans="1:3" s="278" customFormat="1" ht="17.100000000000001" hidden="1" customHeight="1">
      <c r="A22" s="289">
        <v>2010203</v>
      </c>
      <c r="B22" s="289" t="s">
        <v>98</v>
      </c>
      <c r="C22" s="290">
        <v>0</v>
      </c>
    </row>
    <row r="23" spans="1:3" s="278" customFormat="1" ht="17.100000000000001" hidden="1" customHeight="1">
      <c r="A23" s="289">
        <v>2010204</v>
      </c>
      <c r="B23" s="289" t="s">
        <v>108</v>
      </c>
      <c r="C23" s="290">
        <v>0</v>
      </c>
    </row>
    <row r="24" spans="1:3" s="278" customFormat="1" ht="17.100000000000001" hidden="1" customHeight="1">
      <c r="A24" s="289">
        <v>2010205</v>
      </c>
      <c r="B24" s="289" t="s">
        <v>109</v>
      </c>
      <c r="C24" s="290">
        <v>0</v>
      </c>
    </row>
    <row r="25" spans="1:3" s="278" customFormat="1" ht="17.100000000000001" hidden="1" customHeight="1">
      <c r="A25" s="289">
        <v>2010206</v>
      </c>
      <c r="B25" s="289" t="s">
        <v>110</v>
      </c>
      <c r="C25" s="290">
        <v>0</v>
      </c>
    </row>
    <row r="26" spans="1:3" s="278" customFormat="1" ht="17.100000000000001" customHeight="1">
      <c r="A26" s="285">
        <v>2010250</v>
      </c>
      <c r="B26" s="285" t="s">
        <v>105</v>
      </c>
      <c r="C26" s="288">
        <v>1</v>
      </c>
    </row>
    <row r="27" spans="1:3" s="278" customFormat="1" ht="17.100000000000001" hidden="1" customHeight="1">
      <c r="A27" s="289">
        <v>2010299</v>
      </c>
      <c r="B27" s="289" t="s">
        <v>111</v>
      </c>
      <c r="C27" s="290">
        <v>0</v>
      </c>
    </row>
    <row r="28" spans="1:3" s="278" customFormat="1" ht="17.100000000000001" customHeight="1">
      <c r="A28" s="285">
        <v>20103</v>
      </c>
      <c r="B28" s="287" t="s">
        <v>112</v>
      </c>
      <c r="C28" s="286">
        <f>SUM(C29:C38)</f>
        <v>43736</v>
      </c>
    </row>
    <row r="29" spans="1:3" s="278" customFormat="1" ht="17.100000000000001" customHeight="1">
      <c r="A29" s="285">
        <v>2010301</v>
      </c>
      <c r="B29" s="285" t="s">
        <v>96</v>
      </c>
      <c r="C29" s="288">
        <v>34500</v>
      </c>
    </row>
    <row r="30" spans="1:3" s="278" customFormat="1" ht="17.100000000000001" customHeight="1">
      <c r="A30" s="285">
        <v>2010302</v>
      </c>
      <c r="B30" s="285" t="s">
        <v>97</v>
      </c>
      <c r="C30" s="288">
        <v>517</v>
      </c>
    </row>
    <row r="31" spans="1:3" s="278" customFormat="1" ht="17.100000000000001" hidden="1" customHeight="1">
      <c r="A31" s="289">
        <v>2010303</v>
      </c>
      <c r="B31" s="289" t="s">
        <v>98</v>
      </c>
      <c r="C31" s="290">
        <v>0</v>
      </c>
    </row>
    <row r="32" spans="1:3" s="278" customFormat="1" ht="17.100000000000001" hidden="1" customHeight="1">
      <c r="A32" s="289">
        <v>2010304</v>
      </c>
      <c r="B32" s="289" t="s">
        <v>113</v>
      </c>
      <c r="C32" s="290">
        <v>0</v>
      </c>
    </row>
    <row r="33" spans="1:3" s="278" customFormat="1" ht="17.100000000000001" hidden="1" customHeight="1">
      <c r="A33" s="289">
        <v>2010305</v>
      </c>
      <c r="B33" s="289" t="s">
        <v>114</v>
      </c>
      <c r="C33" s="290">
        <v>0</v>
      </c>
    </row>
    <row r="34" spans="1:3" s="278" customFormat="1" ht="17.100000000000001" hidden="1" customHeight="1">
      <c r="A34" s="289">
        <v>2010306</v>
      </c>
      <c r="B34" s="289" t="s">
        <v>115</v>
      </c>
      <c r="C34" s="290">
        <v>0</v>
      </c>
    </row>
    <row r="35" spans="1:3" s="278" customFormat="1" ht="17.100000000000001" customHeight="1">
      <c r="A35" s="285">
        <v>2010308</v>
      </c>
      <c r="B35" s="285" t="s">
        <v>116</v>
      </c>
      <c r="C35" s="288">
        <v>5</v>
      </c>
    </row>
    <row r="36" spans="1:3" s="278" customFormat="1" ht="17.100000000000001" hidden="1" customHeight="1">
      <c r="A36" s="289">
        <v>2010309</v>
      </c>
      <c r="B36" s="289" t="s">
        <v>117</v>
      </c>
      <c r="C36" s="290">
        <v>0</v>
      </c>
    </row>
    <row r="37" spans="1:3" s="278" customFormat="1" ht="17.100000000000001" customHeight="1">
      <c r="A37" s="285">
        <v>2010350</v>
      </c>
      <c r="B37" s="285" t="s">
        <v>105</v>
      </c>
      <c r="C37" s="288">
        <v>8714</v>
      </c>
    </row>
    <row r="38" spans="1:3" s="278" customFormat="1" ht="17.100000000000001" hidden="1" customHeight="1">
      <c r="A38" s="289">
        <v>2010399</v>
      </c>
      <c r="B38" s="289" t="s">
        <v>118</v>
      </c>
      <c r="C38" s="290">
        <v>0</v>
      </c>
    </row>
    <row r="39" spans="1:3" s="278" customFormat="1" ht="17.100000000000001" customHeight="1">
      <c r="A39" s="285">
        <v>20104</v>
      </c>
      <c r="B39" s="287" t="s">
        <v>119</v>
      </c>
      <c r="C39" s="286">
        <f>SUM(C40:C49)</f>
        <v>2237</v>
      </c>
    </row>
    <row r="40" spans="1:3" s="278" customFormat="1" ht="17.100000000000001" customHeight="1">
      <c r="A40" s="285">
        <v>2010401</v>
      </c>
      <c r="B40" s="285" t="s">
        <v>96</v>
      </c>
      <c r="C40" s="288">
        <v>2105</v>
      </c>
    </row>
    <row r="41" spans="1:3" s="278" customFormat="1" ht="17.100000000000001" hidden="1" customHeight="1">
      <c r="A41" s="289">
        <v>2010402</v>
      </c>
      <c r="B41" s="289" t="s">
        <v>97</v>
      </c>
      <c r="C41" s="290">
        <v>0</v>
      </c>
    </row>
    <row r="42" spans="1:3" s="278" customFormat="1" ht="17.100000000000001" hidden="1" customHeight="1">
      <c r="A42" s="289">
        <v>2010403</v>
      </c>
      <c r="B42" s="289" t="s">
        <v>98</v>
      </c>
      <c r="C42" s="290">
        <v>0</v>
      </c>
    </row>
    <row r="43" spans="1:3" s="278" customFormat="1" ht="17.100000000000001" hidden="1" customHeight="1">
      <c r="A43" s="289">
        <v>2010404</v>
      </c>
      <c r="B43" s="289" t="s">
        <v>120</v>
      </c>
      <c r="C43" s="290">
        <v>0</v>
      </c>
    </row>
    <row r="44" spans="1:3" s="278" customFormat="1" ht="17.100000000000001" hidden="1" customHeight="1">
      <c r="A44" s="289">
        <v>2010405</v>
      </c>
      <c r="B44" s="289" t="s">
        <v>121</v>
      </c>
      <c r="C44" s="290">
        <v>0</v>
      </c>
    </row>
    <row r="45" spans="1:3" s="278" customFormat="1" ht="17.100000000000001" hidden="1" customHeight="1">
      <c r="A45" s="289">
        <v>2010406</v>
      </c>
      <c r="B45" s="289" t="s">
        <v>122</v>
      </c>
      <c r="C45" s="290">
        <v>0</v>
      </c>
    </row>
    <row r="46" spans="1:3" s="278" customFormat="1" ht="17.100000000000001" hidden="1" customHeight="1">
      <c r="A46" s="289">
        <v>2010407</v>
      </c>
      <c r="B46" s="289" t="s">
        <v>123</v>
      </c>
      <c r="C46" s="290">
        <v>0</v>
      </c>
    </row>
    <row r="47" spans="1:3" s="278" customFormat="1" ht="17.100000000000001" hidden="1" customHeight="1">
      <c r="A47" s="289">
        <v>2010408</v>
      </c>
      <c r="B47" s="289" t="s">
        <v>124</v>
      </c>
      <c r="C47" s="290">
        <v>0</v>
      </c>
    </row>
    <row r="48" spans="1:3" s="278" customFormat="1" ht="17.100000000000001" customHeight="1">
      <c r="A48" s="285">
        <v>2010450</v>
      </c>
      <c r="B48" s="285" t="s">
        <v>105</v>
      </c>
      <c r="C48" s="288">
        <v>132</v>
      </c>
    </row>
    <row r="49" spans="1:3" s="278" customFormat="1" ht="17.100000000000001" hidden="1" customHeight="1">
      <c r="A49" s="289">
        <v>2010499</v>
      </c>
      <c r="B49" s="289" t="s">
        <v>125</v>
      </c>
      <c r="C49" s="290">
        <v>0</v>
      </c>
    </row>
    <row r="50" spans="1:3" s="278" customFormat="1" ht="17.100000000000001" customHeight="1">
      <c r="A50" s="285">
        <v>20105</v>
      </c>
      <c r="B50" s="287" t="s">
        <v>126</v>
      </c>
      <c r="C50" s="286">
        <f>SUM(C51:C60)</f>
        <v>762</v>
      </c>
    </row>
    <row r="51" spans="1:3" s="278" customFormat="1" ht="17.100000000000001" customHeight="1">
      <c r="A51" s="285">
        <v>2010501</v>
      </c>
      <c r="B51" s="285" t="s">
        <v>96</v>
      </c>
      <c r="C51" s="288">
        <v>551</v>
      </c>
    </row>
    <row r="52" spans="1:3" s="278" customFormat="1" ht="17.100000000000001" hidden="1" customHeight="1">
      <c r="A52" s="289">
        <v>2010502</v>
      </c>
      <c r="B52" s="289" t="s">
        <v>97</v>
      </c>
      <c r="C52" s="290">
        <v>0</v>
      </c>
    </row>
    <row r="53" spans="1:3" s="278" customFormat="1" ht="17.100000000000001" hidden="1" customHeight="1">
      <c r="A53" s="289">
        <v>2010503</v>
      </c>
      <c r="B53" s="289" t="s">
        <v>98</v>
      </c>
      <c r="C53" s="290">
        <v>0</v>
      </c>
    </row>
    <row r="54" spans="1:3" s="278" customFormat="1" ht="17.100000000000001" hidden="1" customHeight="1">
      <c r="A54" s="289">
        <v>2010504</v>
      </c>
      <c r="B54" s="289" t="s">
        <v>127</v>
      </c>
      <c r="C54" s="290">
        <v>0</v>
      </c>
    </row>
    <row r="55" spans="1:3" s="278" customFormat="1" ht="17.100000000000001" hidden="1" customHeight="1">
      <c r="A55" s="289">
        <v>2010505</v>
      </c>
      <c r="B55" s="289" t="s">
        <v>128</v>
      </c>
      <c r="C55" s="290">
        <v>0</v>
      </c>
    </row>
    <row r="56" spans="1:3" s="278" customFormat="1" ht="17.100000000000001" hidden="1" customHeight="1">
      <c r="A56" s="289">
        <v>2010506</v>
      </c>
      <c r="B56" s="289" t="s">
        <v>129</v>
      </c>
      <c r="C56" s="290">
        <v>0</v>
      </c>
    </row>
    <row r="57" spans="1:3" s="278" customFormat="1" ht="17.100000000000001" customHeight="1">
      <c r="A57" s="285">
        <v>2010507</v>
      </c>
      <c r="B57" s="285" t="s">
        <v>130</v>
      </c>
      <c r="C57" s="288">
        <v>86</v>
      </c>
    </row>
    <row r="58" spans="1:3" s="278" customFormat="1" ht="17.100000000000001" customHeight="1">
      <c r="A58" s="285">
        <v>2010508</v>
      </c>
      <c r="B58" s="285" t="s">
        <v>131</v>
      </c>
      <c r="C58" s="288">
        <v>34</v>
      </c>
    </row>
    <row r="59" spans="1:3" s="278" customFormat="1" ht="17.100000000000001" customHeight="1">
      <c r="A59" s="285">
        <v>2010550</v>
      </c>
      <c r="B59" s="285" t="s">
        <v>105</v>
      </c>
      <c r="C59" s="288">
        <v>1</v>
      </c>
    </row>
    <row r="60" spans="1:3" s="278" customFormat="1" ht="17.100000000000001" customHeight="1">
      <c r="A60" s="285">
        <v>2010599</v>
      </c>
      <c r="B60" s="285" t="s">
        <v>132</v>
      </c>
      <c r="C60" s="288">
        <v>90</v>
      </c>
    </row>
    <row r="61" spans="1:3" s="278" customFormat="1" ht="17.100000000000001" customHeight="1">
      <c r="A61" s="285">
        <v>20106</v>
      </c>
      <c r="B61" s="287" t="s">
        <v>133</v>
      </c>
      <c r="C61" s="286">
        <f>SUM(C62:C71)</f>
        <v>1233</v>
      </c>
    </row>
    <row r="62" spans="1:3" s="278" customFormat="1" ht="17.100000000000001" customHeight="1">
      <c r="A62" s="285">
        <v>2010601</v>
      </c>
      <c r="B62" s="285" t="s">
        <v>96</v>
      </c>
      <c r="C62" s="288">
        <v>1231</v>
      </c>
    </row>
    <row r="63" spans="1:3" s="278" customFormat="1" ht="17.100000000000001" hidden="1" customHeight="1">
      <c r="A63" s="289">
        <v>2010602</v>
      </c>
      <c r="B63" s="289" t="s">
        <v>97</v>
      </c>
      <c r="C63" s="290">
        <v>0</v>
      </c>
    </row>
    <row r="64" spans="1:3" s="278" customFormat="1" ht="17.100000000000001" hidden="1" customHeight="1">
      <c r="A64" s="289">
        <v>2010603</v>
      </c>
      <c r="B64" s="289" t="s">
        <v>98</v>
      </c>
      <c r="C64" s="290">
        <v>0</v>
      </c>
    </row>
    <row r="65" spans="1:3" s="278" customFormat="1" ht="17.100000000000001" hidden="1" customHeight="1">
      <c r="A65" s="289">
        <v>2010604</v>
      </c>
      <c r="B65" s="289" t="s">
        <v>134</v>
      </c>
      <c r="C65" s="290">
        <v>0</v>
      </c>
    </row>
    <row r="66" spans="1:3" s="278" customFormat="1" ht="17.100000000000001" hidden="1" customHeight="1">
      <c r="A66" s="289">
        <v>2010605</v>
      </c>
      <c r="B66" s="289" t="s">
        <v>135</v>
      </c>
      <c r="C66" s="290">
        <v>0</v>
      </c>
    </row>
    <row r="67" spans="1:3" s="278" customFormat="1" ht="17.100000000000001" hidden="1" customHeight="1">
      <c r="A67" s="289">
        <v>2010606</v>
      </c>
      <c r="B67" s="289" t="s">
        <v>136</v>
      </c>
      <c r="C67" s="290">
        <v>0</v>
      </c>
    </row>
    <row r="68" spans="1:3" s="278" customFormat="1" ht="17.100000000000001" hidden="1" customHeight="1">
      <c r="A68" s="289">
        <v>2010607</v>
      </c>
      <c r="B68" s="289" t="s">
        <v>137</v>
      </c>
      <c r="C68" s="290">
        <v>0</v>
      </c>
    </row>
    <row r="69" spans="1:3" s="278" customFormat="1" ht="17.100000000000001" hidden="1" customHeight="1">
      <c r="A69" s="289">
        <v>2010608</v>
      </c>
      <c r="B69" s="289" t="s">
        <v>138</v>
      </c>
      <c r="C69" s="290">
        <v>0</v>
      </c>
    </row>
    <row r="70" spans="1:3" s="278" customFormat="1" ht="17.100000000000001" customHeight="1">
      <c r="A70" s="285">
        <v>2010650</v>
      </c>
      <c r="B70" s="285" t="s">
        <v>105</v>
      </c>
      <c r="C70" s="288">
        <v>2</v>
      </c>
    </row>
    <row r="71" spans="1:3" s="278" customFormat="1" ht="17.100000000000001" hidden="1" customHeight="1">
      <c r="A71" s="289">
        <v>2010699</v>
      </c>
      <c r="B71" s="289" t="s">
        <v>139</v>
      </c>
      <c r="C71" s="290">
        <v>0</v>
      </c>
    </row>
    <row r="72" spans="1:3" s="278" customFormat="1" ht="17.100000000000001" customHeight="1">
      <c r="A72" s="285">
        <v>20107</v>
      </c>
      <c r="B72" s="287" t="s">
        <v>140</v>
      </c>
      <c r="C72" s="286">
        <f>SUM(C73:C79)</f>
        <v>7436</v>
      </c>
    </row>
    <row r="73" spans="1:3" s="278" customFormat="1" ht="17.100000000000001" customHeight="1">
      <c r="A73" s="285">
        <v>2010701</v>
      </c>
      <c r="B73" s="285" t="s">
        <v>96</v>
      </c>
      <c r="C73" s="288">
        <v>7436</v>
      </c>
    </row>
    <row r="74" spans="1:3" s="278" customFormat="1" ht="17.100000000000001" hidden="1" customHeight="1">
      <c r="A74" s="289">
        <v>2010702</v>
      </c>
      <c r="B74" s="289" t="s">
        <v>97</v>
      </c>
      <c r="C74" s="290">
        <v>0</v>
      </c>
    </row>
    <row r="75" spans="1:3" s="278" customFormat="1" ht="17.100000000000001" hidden="1" customHeight="1">
      <c r="A75" s="289">
        <v>2010703</v>
      </c>
      <c r="B75" s="289" t="s">
        <v>98</v>
      </c>
      <c r="C75" s="290">
        <v>0</v>
      </c>
    </row>
    <row r="76" spans="1:3" s="278" customFormat="1" ht="17.100000000000001" hidden="1" customHeight="1">
      <c r="A76" s="289">
        <v>2010709</v>
      </c>
      <c r="B76" s="289" t="s">
        <v>137</v>
      </c>
      <c r="C76" s="290">
        <v>0</v>
      </c>
    </row>
    <row r="77" spans="1:3" s="278" customFormat="1" ht="17.100000000000001" hidden="1" customHeight="1">
      <c r="A77" s="289">
        <v>2010710</v>
      </c>
      <c r="B77" s="289" t="s">
        <v>141</v>
      </c>
      <c r="C77" s="290">
        <v>0</v>
      </c>
    </row>
    <row r="78" spans="1:3" s="278" customFormat="1" ht="17.100000000000001" hidden="1" customHeight="1">
      <c r="A78" s="289">
        <v>2010750</v>
      </c>
      <c r="B78" s="289" t="s">
        <v>105</v>
      </c>
      <c r="C78" s="290">
        <v>0</v>
      </c>
    </row>
    <row r="79" spans="1:3" s="278" customFormat="1" ht="17.100000000000001" hidden="1" customHeight="1">
      <c r="A79" s="289">
        <v>2010799</v>
      </c>
      <c r="B79" s="289" t="s">
        <v>142</v>
      </c>
      <c r="C79" s="290">
        <v>0</v>
      </c>
    </row>
    <row r="80" spans="1:3" s="278" customFormat="1" ht="17.100000000000001" customHeight="1">
      <c r="A80" s="285">
        <v>20108</v>
      </c>
      <c r="B80" s="287" t="s">
        <v>143</v>
      </c>
      <c r="C80" s="286">
        <f>SUM(C81:C88)</f>
        <v>500</v>
      </c>
    </row>
    <row r="81" spans="1:3" s="278" customFormat="1" ht="17.100000000000001" customHeight="1">
      <c r="A81" s="285">
        <v>2010801</v>
      </c>
      <c r="B81" s="285" t="s">
        <v>96</v>
      </c>
      <c r="C81" s="288">
        <v>499</v>
      </c>
    </row>
    <row r="82" spans="1:3" s="278" customFormat="1" ht="17.100000000000001" hidden="1" customHeight="1">
      <c r="A82" s="289">
        <v>2010802</v>
      </c>
      <c r="B82" s="289" t="s">
        <v>97</v>
      </c>
      <c r="C82" s="290">
        <v>0</v>
      </c>
    </row>
    <row r="83" spans="1:3" s="278" customFormat="1" ht="17.100000000000001" hidden="1" customHeight="1">
      <c r="A83" s="289">
        <v>2010803</v>
      </c>
      <c r="B83" s="289" t="s">
        <v>98</v>
      </c>
      <c r="C83" s="290">
        <v>0</v>
      </c>
    </row>
    <row r="84" spans="1:3" s="278" customFormat="1" ht="17.100000000000001" hidden="1" customHeight="1">
      <c r="A84" s="289">
        <v>2010804</v>
      </c>
      <c r="B84" s="289" t="s">
        <v>144</v>
      </c>
      <c r="C84" s="290">
        <v>0</v>
      </c>
    </row>
    <row r="85" spans="1:3" s="278" customFormat="1" ht="17.100000000000001" hidden="1" customHeight="1">
      <c r="A85" s="289">
        <v>2010805</v>
      </c>
      <c r="B85" s="289" t="s">
        <v>145</v>
      </c>
      <c r="C85" s="290">
        <v>0</v>
      </c>
    </row>
    <row r="86" spans="1:3" s="278" customFormat="1" ht="17.100000000000001" hidden="1" customHeight="1">
      <c r="A86" s="289">
        <v>2010806</v>
      </c>
      <c r="B86" s="289" t="s">
        <v>137</v>
      </c>
      <c r="C86" s="290">
        <v>0</v>
      </c>
    </row>
    <row r="87" spans="1:3" s="278" customFormat="1" ht="17.100000000000001" customHeight="1">
      <c r="A87" s="285">
        <v>2010850</v>
      </c>
      <c r="B87" s="285" t="s">
        <v>105</v>
      </c>
      <c r="C87" s="288">
        <v>1</v>
      </c>
    </row>
    <row r="88" spans="1:3" s="278" customFormat="1" ht="17.100000000000001" hidden="1" customHeight="1">
      <c r="A88" s="289">
        <v>2010899</v>
      </c>
      <c r="B88" s="289" t="s">
        <v>146</v>
      </c>
      <c r="C88" s="290">
        <v>0</v>
      </c>
    </row>
    <row r="89" spans="1:3" s="278" customFormat="1" ht="17.100000000000001" hidden="1" customHeight="1">
      <c r="A89" s="289">
        <v>20109</v>
      </c>
      <c r="B89" s="291" t="s">
        <v>147</v>
      </c>
      <c r="C89" s="290">
        <f>SUM(C90:C101)</f>
        <v>0</v>
      </c>
    </row>
    <row r="90" spans="1:3" s="278" customFormat="1" ht="17.100000000000001" hidden="1" customHeight="1">
      <c r="A90" s="289">
        <v>2010901</v>
      </c>
      <c r="B90" s="289" t="s">
        <v>96</v>
      </c>
      <c r="C90" s="290">
        <v>0</v>
      </c>
    </row>
    <row r="91" spans="1:3" s="278" customFormat="1" ht="17.100000000000001" hidden="1" customHeight="1">
      <c r="A91" s="289">
        <v>2010902</v>
      </c>
      <c r="B91" s="289" t="s">
        <v>97</v>
      </c>
      <c r="C91" s="290">
        <v>0</v>
      </c>
    </row>
    <row r="92" spans="1:3" s="278" customFormat="1" ht="17.100000000000001" hidden="1" customHeight="1">
      <c r="A92" s="289">
        <v>2010903</v>
      </c>
      <c r="B92" s="289" t="s">
        <v>98</v>
      </c>
      <c r="C92" s="290">
        <v>0</v>
      </c>
    </row>
    <row r="93" spans="1:3" s="278" customFormat="1" ht="17.100000000000001" hidden="1" customHeight="1">
      <c r="A93" s="289">
        <v>2010905</v>
      </c>
      <c r="B93" s="289" t="s">
        <v>148</v>
      </c>
      <c r="C93" s="290">
        <v>0</v>
      </c>
    </row>
    <row r="94" spans="1:3" s="278" customFormat="1" ht="17.100000000000001" hidden="1" customHeight="1">
      <c r="A94" s="289">
        <v>2010907</v>
      </c>
      <c r="B94" s="289" t="s">
        <v>149</v>
      </c>
      <c r="C94" s="290">
        <v>0</v>
      </c>
    </row>
    <row r="95" spans="1:3" s="278" customFormat="1" ht="17.100000000000001" hidden="1" customHeight="1">
      <c r="A95" s="289">
        <v>2010908</v>
      </c>
      <c r="B95" s="289" t="s">
        <v>137</v>
      </c>
      <c r="C95" s="290">
        <v>0</v>
      </c>
    </row>
    <row r="96" spans="1:3" s="278" customFormat="1" ht="17.100000000000001" hidden="1" customHeight="1">
      <c r="A96" s="289">
        <v>2010909</v>
      </c>
      <c r="B96" s="289" t="s">
        <v>150</v>
      </c>
      <c r="C96" s="290">
        <v>0</v>
      </c>
    </row>
    <row r="97" spans="1:3" s="278" customFormat="1" ht="17.100000000000001" hidden="1" customHeight="1">
      <c r="A97" s="289">
        <v>2010910</v>
      </c>
      <c r="B97" s="289" t="s">
        <v>151</v>
      </c>
      <c r="C97" s="290">
        <v>0</v>
      </c>
    </row>
    <row r="98" spans="1:3" s="278" customFormat="1" ht="17.100000000000001" hidden="1" customHeight="1">
      <c r="A98" s="289">
        <v>2010911</v>
      </c>
      <c r="B98" s="289" t="s">
        <v>152</v>
      </c>
      <c r="C98" s="290">
        <v>0</v>
      </c>
    </row>
    <row r="99" spans="1:3" s="278" customFormat="1" ht="17.100000000000001" hidden="1" customHeight="1">
      <c r="A99" s="289">
        <v>2010912</v>
      </c>
      <c r="B99" s="289" t="s">
        <v>153</v>
      </c>
      <c r="C99" s="290">
        <v>0</v>
      </c>
    </row>
    <row r="100" spans="1:3" s="278" customFormat="1" ht="17.100000000000001" hidden="1" customHeight="1">
      <c r="A100" s="289">
        <v>2010950</v>
      </c>
      <c r="B100" s="289" t="s">
        <v>105</v>
      </c>
      <c r="C100" s="290">
        <v>0</v>
      </c>
    </row>
    <row r="101" spans="1:3" s="278" customFormat="1" ht="17.100000000000001" hidden="1" customHeight="1">
      <c r="A101" s="289">
        <v>2010999</v>
      </c>
      <c r="B101" s="289" t="s">
        <v>154</v>
      </c>
      <c r="C101" s="290">
        <v>0</v>
      </c>
    </row>
    <row r="102" spans="1:3" s="278" customFormat="1" ht="17.100000000000001" customHeight="1">
      <c r="A102" s="285">
        <v>20111</v>
      </c>
      <c r="B102" s="287" t="s">
        <v>155</v>
      </c>
      <c r="C102" s="286">
        <f>SUM(C103:C110)</f>
        <v>2522</v>
      </c>
    </row>
    <row r="103" spans="1:3" s="278" customFormat="1" ht="17.100000000000001" customHeight="1">
      <c r="A103" s="285">
        <v>2011101</v>
      </c>
      <c r="B103" s="285" t="s">
        <v>96</v>
      </c>
      <c r="C103" s="288">
        <v>2366</v>
      </c>
    </row>
    <row r="104" spans="1:3" s="278" customFormat="1" ht="17.100000000000001" hidden="1" customHeight="1">
      <c r="A104" s="289">
        <v>2011102</v>
      </c>
      <c r="B104" s="289" t="s">
        <v>97</v>
      </c>
      <c r="C104" s="290">
        <v>0</v>
      </c>
    </row>
    <row r="105" spans="1:3" s="278" customFormat="1" ht="17.100000000000001" hidden="1" customHeight="1">
      <c r="A105" s="289">
        <v>2011103</v>
      </c>
      <c r="B105" s="289" t="s">
        <v>98</v>
      </c>
      <c r="C105" s="290">
        <v>0</v>
      </c>
    </row>
    <row r="106" spans="1:3" s="278" customFormat="1" ht="17.100000000000001" hidden="1" customHeight="1">
      <c r="A106" s="289">
        <v>2011104</v>
      </c>
      <c r="B106" s="289" t="s">
        <v>156</v>
      </c>
      <c r="C106" s="290">
        <v>0</v>
      </c>
    </row>
    <row r="107" spans="1:3" s="278" customFormat="1" ht="17.100000000000001" hidden="1" customHeight="1">
      <c r="A107" s="289">
        <v>2011105</v>
      </c>
      <c r="B107" s="289" t="s">
        <v>157</v>
      </c>
      <c r="C107" s="290">
        <v>0</v>
      </c>
    </row>
    <row r="108" spans="1:3" s="278" customFormat="1" ht="17.100000000000001" hidden="1" customHeight="1">
      <c r="A108" s="289">
        <v>2011106</v>
      </c>
      <c r="B108" s="289" t="s">
        <v>158</v>
      </c>
      <c r="C108" s="290">
        <v>0</v>
      </c>
    </row>
    <row r="109" spans="1:3" s="278" customFormat="1" ht="17.100000000000001" customHeight="1">
      <c r="A109" s="285">
        <v>2011150</v>
      </c>
      <c r="B109" s="285" t="s">
        <v>105</v>
      </c>
      <c r="C109" s="288">
        <v>120</v>
      </c>
    </row>
    <row r="110" spans="1:3" s="278" customFormat="1" ht="17.100000000000001" customHeight="1">
      <c r="A110" s="285">
        <v>2011199</v>
      </c>
      <c r="B110" s="285" t="s">
        <v>159</v>
      </c>
      <c r="C110" s="288">
        <v>36</v>
      </c>
    </row>
    <row r="111" spans="1:3" s="278" customFormat="1" ht="17.100000000000001" customHeight="1">
      <c r="A111" s="285">
        <v>20113</v>
      </c>
      <c r="B111" s="287" t="s">
        <v>160</v>
      </c>
      <c r="C111" s="286">
        <f>SUM(C112:C121)</f>
        <v>1405</v>
      </c>
    </row>
    <row r="112" spans="1:3" s="278" customFormat="1" ht="17.100000000000001" customHeight="1">
      <c r="A112" s="285">
        <v>2011301</v>
      </c>
      <c r="B112" s="285" t="s">
        <v>96</v>
      </c>
      <c r="C112" s="288">
        <v>1334</v>
      </c>
    </row>
    <row r="113" spans="1:3" s="278" customFormat="1" ht="17.100000000000001" hidden="1" customHeight="1">
      <c r="A113" s="289">
        <v>2011302</v>
      </c>
      <c r="B113" s="289" t="s">
        <v>97</v>
      </c>
      <c r="C113" s="290">
        <v>0</v>
      </c>
    </row>
    <row r="114" spans="1:3" s="278" customFormat="1" ht="17.100000000000001" hidden="1" customHeight="1">
      <c r="A114" s="289">
        <v>2011303</v>
      </c>
      <c r="B114" s="289" t="s">
        <v>98</v>
      </c>
      <c r="C114" s="290">
        <v>0</v>
      </c>
    </row>
    <row r="115" spans="1:3" s="278" customFormat="1" ht="17.100000000000001" hidden="1" customHeight="1">
      <c r="A115" s="289">
        <v>2011304</v>
      </c>
      <c r="B115" s="289" t="s">
        <v>161</v>
      </c>
      <c r="C115" s="290">
        <v>0</v>
      </c>
    </row>
    <row r="116" spans="1:3" s="278" customFormat="1" ht="17.100000000000001" hidden="1" customHeight="1">
      <c r="A116" s="289">
        <v>2011305</v>
      </c>
      <c r="B116" s="289" t="s">
        <v>162</v>
      </c>
      <c r="C116" s="290">
        <v>0</v>
      </c>
    </row>
    <row r="117" spans="1:3" s="278" customFormat="1" ht="17.100000000000001" hidden="1" customHeight="1">
      <c r="A117" s="289">
        <v>2011306</v>
      </c>
      <c r="B117" s="289" t="s">
        <v>163</v>
      </c>
      <c r="C117" s="290">
        <v>0</v>
      </c>
    </row>
    <row r="118" spans="1:3" s="278" customFormat="1" ht="17.100000000000001" hidden="1" customHeight="1">
      <c r="A118" s="289">
        <v>2011307</v>
      </c>
      <c r="B118" s="289" t="s">
        <v>164</v>
      </c>
      <c r="C118" s="290">
        <v>0</v>
      </c>
    </row>
    <row r="119" spans="1:3" s="278" customFormat="1" ht="17.100000000000001" customHeight="1">
      <c r="A119" s="285">
        <v>2011308</v>
      </c>
      <c r="B119" s="285" t="s">
        <v>165</v>
      </c>
      <c r="C119" s="288">
        <v>40</v>
      </c>
    </row>
    <row r="120" spans="1:3" s="278" customFormat="1" ht="17.100000000000001" customHeight="1">
      <c r="A120" s="285">
        <v>2011350</v>
      </c>
      <c r="B120" s="285" t="s">
        <v>105</v>
      </c>
      <c r="C120" s="288">
        <v>26</v>
      </c>
    </row>
    <row r="121" spans="1:3" s="278" customFormat="1" ht="17.100000000000001" customHeight="1">
      <c r="A121" s="285">
        <v>2011399</v>
      </c>
      <c r="B121" s="285" t="s">
        <v>166</v>
      </c>
      <c r="C121" s="288">
        <v>5</v>
      </c>
    </row>
    <row r="122" spans="1:3" s="278" customFormat="1" ht="17.100000000000001" customHeight="1">
      <c r="A122" s="285">
        <v>20114</v>
      </c>
      <c r="B122" s="287" t="s">
        <v>167</v>
      </c>
      <c r="C122" s="286">
        <f>SUM(C123:C133)</f>
        <v>91</v>
      </c>
    </row>
    <row r="123" spans="1:3" s="278" customFormat="1" ht="17.100000000000001" hidden="1" customHeight="1">
      <c r="A123" s="289">
        <v>2011401</v>
      </c>
      <c r="B123" s="289" t="s">
        <v>96</v>
      </c>
      <c r="C123" s="290">
        <v>0</v>
      </c>
    </row>
    <row r="124" spans="1:3" s="278" customFormat="1" ht="17.100000000000001" hidden="1" customHeight="1">
      <c r="A124" s="289">
        <v>2011402</v>
      </c>
      <c r="B124" s="289" t="s">
        <v>97</v>
      </c>
      <c r="C124" s="290">
        <v>0</v>
      </c>
    </row>
    <row r="125" spans="1:3" s="278" customFormat="1" ht="17.100000000000001" hidden="1" customHeight="1">
      <c r="A125" s="289">
        <v>2011403</v>
      </c>
      <c r="B125" s="289" t="s">
        <v>98</v>
      </c>
      <c r="C125" s="290">
        <v>0</v>
      </c>
    </row>
    <row r="126" spans="1:3" s="278" customFormat="1" ht="17.100000000000001" hidden="1" customHeight="1">
      <c r="A126" s="289">
        <v>2011404</v>
      </c>
      <c r="B126" s="289" t="s">
        <v>168</v>
      </c>
      <c r="C126" s="290">
        <v>0</v>
      </c>
    </row>
    <row r="127" spans="1:3" s="278" customFormat="1" ht="17.100000000000001" hidden="1" customHeight="1">
      <c r="A127" s="289">
        <v>2011405</v>
      </c>
      <c r="B127" s="289" t="s">
        <v>169</v>
      </c>
      <c r="C127" s="290">
        <v>0</v>
      </c>
    </row>
    <row r="128" spans="1:3" s="278" customFormat="1" ht="17.100000000000001" hidden="1" customHeight="1">
      <c r="A128" s="289">
        <v>2011408</v>
      </c>
      <c r="B128" s="289" t="s">
        <v>170</v>
      </c>
      <c r="C128" s="290">
        <v>0</v>
      </c>
    </row>
    <row r="129" spans="1:3" s="278" customFormat="1" ht="17.100000000000001" hidden="1" customHeight="1">
      <c r="A129" s="289">
        <v>2011409</v>
      </c>
      <c r="B129" s="289" t="s">
        <v>171</v>
      </c>
      <c r="C129" s="290">
        <v>0</v>
      </c>
    </row>
    <row r="130" spans="1:3" s="278" customFormat="1" ht="17.100000000000001" hidden="1" customHeight="1">
      <c r="A130" s="289">
        <v>2011410</v>
      </c>
      <c r="B130" s="289" t="s">
        <v>172</v>
      </c>
      <c r="C130" s="290">
        <v>0</v>
      </c>
    </row>
    <row r="131" spans="1:3" s="278" customFormat="1" ht="17.100000000000001" hidden="1" customHeight="1">
      <c r="A131" s="289">
        <v>2011411</v>
      </c>
      <c r="B131" s="289" t="s">
        <v>173</v>
      </c>
      <c r="C131" s="290">
        <v>0</v>
      </c>
    </row>
    <row r="132" spans="1:3" s="278" customFormat="1" ht="17.100000000000001" hidden="1" customHeight="1">
      <c r="A132" s="289">
        <v>2011450</v>
      </c>
      <c r="B132" s="289" t="s">
        <v>105</v>
      </c>
      <c r="C132" s="290">
        <v>0</v>
      </c>
    </row>
    <row r="133" spans="1:3" s="278" customFormat="1" ht="17.100000000000001" customHeight="1">
      <c r="A133" s="285">
        <v>2011499</v>
      </c>
      <c r="B133" s="285" t="s">
        <v>174</v>
      </c>
      <c r="C133" s="288">
        <v>91</v>
      </c>
    </row>
    <row r="134" spans="1:3" s="278" customFormat="1" ht="17.100000000000001" customHeight="1">
      <c r="A134" s="285">
        <v>20123</v>
      </c>
      <c r="B134" s="287" t="s">
        <v>175</v>
      </c>
      <c r="C134" s="286">
        <f>SUM(C135:C140)</f>
        <v>136</v>
      </c>
    </row>
    <row r="135" spans="1:3" s="278" customFormat="1" ht="17.100000000000001" hidden="1" customHeight="1">
      <c r="A135" s="289">
        <v>2012301</v>
      </c>
      <c r="B135" s="289" t="s">
        <v>96</v>
      </c>
      <c r="C135" s="290">
        <v>0</v>
      </c>
    </row>
    <row r="136" spans="1:3" s="278" customFormat="1" ht="17.100000000000001" hidden="1" customHeight="1">
      <c r="A136" s="289">
        <v>2012302</v>
      </c>
      <c r="B136" s="289" t="s">
        <v>97</v>
      </c>
      <c r="C136" s="290">
        <v>0</v>
      </c>
    </row>
    <row r="137" spans="1:3" s="278" customFormat="1" ht="17.100000000000001" hidden="1" customHeight="1">
      <c r="A137" s="289">
        <v>2012303</v>
      </c>
      <c r="B137" s="289" t="s">
        <v>98</v>
      </c>
      <c r="C137" s="290">
        <v>0</v>
      </c>
    </row>
    <row r="138" spans="1:3" s="278" customFormat="1" ht="17.100000000000001" customHeight="1">
      <c r="A138" s="285">
        <v>2012304</v>
      </c>
      <c r="B138" s="285" t="s">
        <v>176</v>
      </c>
      <c r="C138" s="288">
        <v>24</v>
      </c>
    </row>
    <row r="139" spans="1:3" s="278" customFormat="1" ht="17.100000000000001" hidden="1" customHeight="1">
      <c r="A139" s="289">
        <v>2012350</v>
      </c>
      <c r="B139" s="289" t="s">
        <v>105</v>
      </c>
      <c r="C139" s="290">
        <v>0</v>
      </c>
    </row>
    <row r="140" spans="1:3" s="278" customFormat="1" ht="17.100000000000001" customHeight="1">
      <c r="A140" s="285">
        <v>2012399</v>
      </c>
      <c r="B140" s="285" t="s">
        <v>177</v>
      </c>
      <c r="C140" s="288">
        <v>112</v>
      </c>
    </row>
    <row r="141" spans="1:3" s="278" customFormat="1" ht="17.100000000000001" customHeight="1">
      <c r="A141" s="285">
        <v>20125</v>
      </c>
      <c r="B141" s="287" t="s">
        <v>178</v>
      </c>
      <c r="C141" s="286">
        <f>SUM(C142:C148)</f>
        <v>69</v>
      </c>
    </row>
    <row r="142" spans="1:3" s="278" customFormat="1" ht="17.100000000000001" customHeight="1">
      <c r="A142" s="285">
        <v>2012501</v>
      </c>
      <c r="B142" s="285" t="s">
        <v>96</v>
      </c>
      <c r="C142" s="288">
        <v>68</v>
      </c>
    </row>
    <row r="143" spans="1:3" s="278" customFormat="1" ht="17.100000000000001" hidden="1" customHeight="1">
      <c r="A143" s="289">
        <v>2012502</v>
      </c>
      <c r="B143" s="289" t="s">
        <v>97</v>
      </c>
      <c r="C143" s="290">
        <v>0</v>
      </c>
    </row>
    <row r="144" spans="1:3" s="278" customFormat="1" ht="17.100000000000001" hidden="1" customHeight="1">
      <c r="A144" s="289">
        <v>2012503</v>
      </c>
      <c r="B144" s="289" t="s">
        <v>98</v>
      </c>
      <c r="C144" s="290">
        <v>0</v>
      </c>
    </row>
    <row r="145" spans="1:3" s="278" customFormat="1" ht="17.100000000000001" hidden="1" customHeight="1">
      <c r="A145" s="289">
        <v>2012504</v>
      </c>
      <c r="B145" s="289" t="s">
        <v>179</v>
      </c>
      <c r="C145" s="290">
        <v>0</v>
      </c>
    </row>
    <row r="146" spans="1:3" s="278" customFormat="1" ht="17.100000000000001" hidden="1" customHeight="1">
      <c r="A146" s="289">
        <v>2012505</v>
      </c>
      <c r="B146" s="289" t="s">
        <v>180</v>
      </c>
      <c r="C146" s="290">
        <v>0</v>
      </c>
    </row>
    <row r="147" spans="1:3" s="278" customFormat="1" ht="17.100000000000001" hidden="1" customHeight="1">
      <c r="A147" s="289">
        <v>2012550</v>
      </c>
      <c r="B147" s="289" t="s">
        <v>105</v>
      </c>
      <c r="C147" s="290">
        <v>0</v>
      </c>
    </row>
    <row r="148" spans="1:3" s="278" customFormat="1" ht="17.100000000000001" customHeight="1">
      <c r="A148" s="285">
        <v>2012599</v>
      </c>
      <c r="B148" s="285" t="s">
        <v>181</v>
      </c>
      <c r="C148" s="288">
        <v>1</v>
      </c>
    </row>
    <row r="149" spans="1:3" s="278" customFormat="1" ht="17.100000000000001" customHeight="1">
      <c r="A149" s="285">
        <v>20126</v>
      </c>
      <c r="B149" s="287" t="s">
        <v>182</v>
      </c>
      <c r="C149" s="286">
        <f>SUM(C150:C154)</f>
        <v>188</v>
      </c>
    </row>
    <row r="150" spans="1:3" s="278" customFormat="1" ht="17.100000000000001" hidden="1" customHeight="1">
      <c r="A150" s="289">
        <v>2012601</v>
      </c>
      <c r="B150" s="289" t="s">
        <v>96</v>
      </c>
      <c r="C150" s="290">
        <v>0</v>
      </c>
    </row>
    <row r="151" spans="1:3" s="278" customFormat="1" ht="17.100000000000001" hidden="1" customHeight="1">
      <c r="A151" s="289">
        <v>2012602</v>
      </c>
      <c r="B151" s="289" t="s">
        <v>97</v>
      </c>
      <c r="C151" s="290">
        <v>0</v>
      </c>
    </row>
    <row r="152" spans="1:3" s="278" customFormat="1" ht="17.100000000000001" customHeight="1">
      <c r="A152" s="285">
        <v>2012603</v>
      </c>
      <c r="B152" s="285" t="s">
        <v>98</v>
      </c>
      <c r="C152" s="288">
        <v>2</v>
      </c>
    </row>
    <row r="153" spans="1:3" s="278" customFormat="1" ht="17.100000000000001" customHeight="1">
      <c r="A153" s="285">
        <v>2012604</v>
      </c>
      <c r="B153" s="285" t="s">
        <v>183</v>
      </c>
      <c r="C153" s="288">
        <v>186</v>
      </c>
    </row>
    <row r="154" spans="1:3" s="278" customFormat="1" ht="17.100000000000001" hidden="1" customHeight="1">
      <c r="A154" s="289">
        <v>2012699</v>
      </c>
      <c r="B154" s="289" t="s">
        <v>184</v>
      </c>
      <c r="C154" s="290">
        <v>0</v>
      </c>
    </row>
    <row r="155" spans="1:3" s="278" customFormat="1" ht="17.100000000000001" customHeight="1">
      <c r="A155" s="285">
        <v>20128</v>
      </c>
      <c r="B155" s="287" t="s">
        <v>185</v>
      </c>
      <c r="C155" s="286">
        <f>SUM(C156:C161)</f>
        <v>170</v>
      </c>
    </row>
    <row r="156" spans="1:3" s="278" customFormat="1" ht="17.100000000000001" customHeight="1">
      <c r="A156" s="285">
        <v>2012801</v>
      </c>
      <c r="B156" s="285" t="s">
        <v>96</v>
      </c>
      <c r="C156" s="288">
        <v>161</v>
      </c>
    </row>
    <row r="157" spans="1:3" s="278" customFormat="1" ht="17.100000000000001" hidden="1" customHeight="1">
      <c r="A157" s="289">
        <v>2012802</v>
      </c>
      <c r="B157" s="289" t="s">
        <v>97</v>
      </c>
      <c r="C157" s="290">
        <v>0</v>
      </c>
    </row>
    <row r="158" spans="1:3" s="278" customFormat="1" ht="17.100000000000001" hidden="1" customHeight="1">
      <c r="A158" s="289">
        <v>2012803</v>
      </c>
      <c r="B158" s="289" t="s">
        <v>98</v>
      </c>
      <c r="C158" s="290">
        <v>0</v>
      </c>
    </row>
    <row r="159" spans="1:3" s="278" customFormat="1" ht="17.100000000000001" hidden="1" customHeight="1">
      <c r="A159" s="289">
        <v>2012804</v>
      </c>
      <c r="B159" s="289" t="s">
        <v>110</v>
      </c>
      <c r="C159" s="290">
        <v>0</v>
      </c>
    </row>
    <row r="160" spans="1:3" s="278" customFormat="1" ht="17.100000000000001" hidden="1" customHeight="1">
      <c r="A160" s="289">
        <v>2012850</v>
      </c>
      <c r="B160" s="289" t="s">
        <v>105</v>
      </c>
      <c r="C160" s="290">
        <v>0</v>
      </c>
    </row>
    <row r="161" spans="1:3" s="278" customFormat="1" ht="17.100000000000001" customHeight="1">
      <c r="A161" s="285">
        <v>2012899</v>
      </c>
      <c r="B161" s="285" t="s">
        <v>186</v>
      </c>
      <c r="C161" s="288">
        <v>9</v>
      </c>
    </row>
    <row r="162" spans="1:3" s="278" customFormat="1" ht="17.100000000000001" customHeight="1">
      <c r="A162" s="285">
        <v>20129</v>
      </c>
      <c r="B162" s="287" t="s">
        <v>187</v>
      </c>
      <c r="C162" s="286">
        <f>SUM(C163:C168)</f>
        <v>790</v>
      </c>
    </row>
    <row r="163" spans="1:3" s="278" customFormat="1" ht="17.100000000000001" customHeight="1">
      <c r="A163" s="285">
        <v>2012901</v>
      </c>
      <c r="B163" s="285" t="s">
        <v>96</v>
      </c>
      <c r="C163" s="288">
        <v>735</v>
      </c>
    </row>
    <row r="164" spans="1:3" s="278" customFormat="1" ht="17.100000000000001" hidden="1" customHeight="1">
      <c r="A164" s="289">
        <v>2012902</v>
      </c>
      <c r="B164" s="289" t="s">
        <v>97</v>
      </c>
      <c r="C164" s="290">
        <v>0</v>
      </c>
    </row>
    <row r="165" spans="1:3" s="278" customFormat="1" ht="17.100000000000001" hidden="1" customHeight="1">
      <c r="A165" s="289">
        <v>2012903</v>
      </c>
      <c r="B165" s="289" t="s">
        <v>98</v>
      </c>
      <c r="C165" s="290">
        <v>0</v>
      </c>
    </row>
    <row r="166" spans="1:3" s="278" customFormat="1" ht="17.100000000000001" customHeight="1">
      <c r="A166" s="285">
        <v>2012906</v>
      </c>
      <c r="B166" s="285" t="s">
        <v>188</v>
      </c>
      <c r="C166" s="288">
        <v>6</v>
      </c>
    </row>
    <row r="167" spans="1:3" s="278" customFormat="1" ht="17.100000000000001" customHeight="1">
      <c r="A167" s="285">
        <v>2012950</v>
      </c>
      <c r="B167" s="285" t="s">
        <v>105</v>
      </c>
      <c r="C167" s="288">
        <v>31</v>
      </c>
    </row>
    <row r="168" spans="1:3" s="278" customFormat="1" ht="17.100000000000001" customHeight="1">
      <c r="A168" s="285">
        <v>2012999</v>
      </c>
      <c r="B168" s="285" t="s">
        <v>189</v>
      </c>
      <c r="C168" s="288">
        <v>18</v>
      </c>
    </row>
    <row r="169" spans="1:3" s="278" customFormat="1" ht="17.100000000000001" customHeight="1">
      <c r="A169" s="285">
        <v>20131</v>
      </c>
      <c r="B169" s="287" t="s">
        <v>190</v>
      </c>
      <c r="C169" s="286">
        <f>SUM(C170:C175)</f>
        <v>1294</v>
      </c>
    </row>
    <row r="170" spans="1:3" s="278" customFormat="1" ht="17.100000000000001" customHeight="1">
      <c r="A170" s="285">
        <v>2013101</v>
      </c>
      <c r="B170" s="285" t="s">
        <v>96</v>
      </c>
      <c r="C170" s="288">
        <v>698</v>
      </c>
    </row>
    <row r="171" spans="1:3" s="278" customFormat="1" ht="17.100000000000001" hidden="1" customHeight="1">
      <c r="A171" s="289">
        <v>2013102</v>
      </c>
      <c r="B171" s="289" t="s">
        <v>97</v>
      </c>
      <c r="C171" s="290">
        <v>0</v>
      </c>
    </row>
    <row r="172" spans="1:3" s="278" customFormat="1" ht="17.100000000000001" hidden="1" customHeight="1">
      <c r="A172" s="289">
        <v>2013103</v>
      </c>
      <c r="B172" s="289" t="s">
        <v>98</v>
      </c>
      <c r="C172" s="290">
        <v>0</v>
      </c>
    </row>
    <row r="173" spans="1:3" s="278" customFormat="1" ht="17.100000000000001" hidden="1" customHeight="1">
      <c r="A173" s="289">
        <v>2013105</v>
      </c>
      <c r="B173" s="289" t="s">
        <v>191</v>
      </c>
      <c r="C173" s="290">
        <v>0</v>
      </c>
    </row>
    <row r="174" spans="1:3" s="278" customFormat="1" ht="17.100000000000001" customHeight="1">
      <c r="A174" s="285">
        <v>2013150</v>
      </c>
      <c r="B174" s="285" t="s">
        <v>105</v>
      </c>
      <c r="C174" s="288">
        <v>45</v>
      </c>
    </row>
    <row r="175" spans="1:3" s="278" customFormat="1" ht="17.100000000000001" customHeight="1">
      <c r="A175" s="285">
        <v>2013199</v>
      </c>
      <c r="B175" s="285" t="s">
        <v>192</v>
      </c>
      <c r="C175" s="288">
        <v>551</v>
      </c>
    </row>
    <row r="176" spans="1:3" s="278" customFormat="1" ht="17.100000000000001" customHeight="1">
      <c r="A176" s="285">
        <v>20132</v>
      </c>
      <c r="B176" s="287" t="s">
        <v>193</v>
      </c>
      <c r="C176" s="286">
        <f>SUM(C177:C182)</f>
        <v>2345</v>
      </c>
    </row>
    <row r="177" spans="1:3" s="278" customFormat="1" ht="17.100000000000001" customHeight="1">
      <c r="A177" s="285">
        <v>2013201</v>
      </c>
      <c r="B177" s="285" t="s">
        <v>96</v>
      </c>
      <c r="C177" s="288">
        <v>1204</v>
      </c>
    </row>
    <row r="178" spans="1:3" s="278" customFormat="1" ht="17.100000000000001" customHeight="1">
      <c r="A178" s="285">
        <v>2013202</v>
      </c>
      <c r="B178" s="285" t="s">
        <v>97</v>
      </c>
      <c r="C178" s="288">
        <v>970</v>
      </c>
    </row>
    <row r="179" spans="1:3" s="278" customFormat="1" ht="17.100000000000001" hidden="1" customHeight="1">
      <c r="A179" s="289">
        <v>2013203</v>
      </c>
      <c r="B179" s="289" t="s">
        <v>98</v>
      </c>
      <c r="C179" s="290">
        <v>0</v>
      </c>
    </row>
    <row r="180" spans="1:3" s="278" customFormat="1" ht="17.100000000000001" customHeight="1">
      <c r="A180" s="285">
        <v>2013204</v>
      </c>
      <c r="B180" s="285" t="s">
        <v>194</v>
      </c>
      <c r="C180" s="288">
        <v>29</v>
      </c>
    </row>
    <row r="181" spans="1:3" s="278" customFormat="1" ht="17.100000000000001" customHeight="1">
      <c r="A181" s="285">
        <v>2013250</v>
      </c>
      <c r="B181" s="285" t="s">
        <v>105</v>
      </c>
      <c r="C181" s="288">
        <v>128</v>
      </c>
    </row>
    <row r="182" spans="1:3" s="278" customFormat="1" ht="17.100000000000001" customHeight="1">
      <c r="A182" s="285">
        <v>2013299</v>
      </c>
      <c r="B182" s="285" t="s">
        <v>195</v>
      </c>
      <c r="C182" s="288">
        <v>14</v>
      </c>
    </row>
    <row r="183" spans="1:3" s="278" customFormat="1" ht="17.100000000000001" customHeight="1">
      <c r="A183" s="285">
        <v>20133</v>
      </c>
      <c r="B183" s="287" t="s">
        <v>196</v>
      </c>
      <c r="C183" s="286">
        <f>SUM(C184:C189)</f>
        <v>1813</v>
      </c>
    </row>
    <row r="184" spans="1:3" s="278" customFormat="1" ht="17.100000000000001" customHeight="1">
      <c r="A184" s="285">
        <v>2013301</v>
      </c>
      <c r="B184" s="285" t="s">
        <v>96</v>
      </c>
      <c r="C184" s="288">
        <v>1587</v>
      </c>
    </row>
    <row r="185" spans="1:3" s="278" customFormat="1" ht="17.100000000000001" customHeight="1">
      <c r="A185" s="285">
        <v>2013302</v>
      </c>
      <c r="B185" s="285" t="s">
        <v>97</v>
      </c>
      <c r="C185" s="288">
        <v>1</v>
      </c>
    </row>
    <row r="186" spans="1:3" s="278" customFormat="1" ht="17.100000000000001" hidden="1" customHeight="1">
      <c r="A186" s="289">
        <v>2013303</v>
      </c>
      <c r="B186" s="289" t="s">
        <v>98</v>
      </c>
      <c r="C186" s="290">
        <v>0</v>
      </c>
    </row>
    <row r="187" spans="1:3" s="278" customFormat="1" ht="17.100000000000001" hidden="1" customHeight="1">
      <c r="A187" s="289">
        <v>2013304</v>
      </c>
      <c r="B187" s="289" t="s">
        <v>197</v>
      </c>
      <c r="C187" s="290">
        <v>0</v>
      </c>
    </row>
    <row r="188" spans="1:3" s="278" customFormat="1" ht="17.100000000000001" customHeight="1">
      <c r="A188" s="285">
        <v>2013350</v>
      </c>
      <c r="B188" s="285" t="s">
        <v>105</v>
      </c>
      <c r="C188" s="288">
        <v>45</v>
      </c>
    </row>
    <row r="189" spans="1:3" s="278" customFormat="1" ht="17.100000000000001" customHeight="1">
      <c r="A189" s="285">
        <v>2013399</v>
      </c>
      <c r="B189" s="285" t="s">
        <v>198</v>
      </c>
      <c r="C189" s="288">
        <v>180</v>
      </c>
    </row>
    <row r="190" spans="1:3" s="278" customFormat="1" ht="17.100000000000001" customHeight="1">
      <c r="A190" s="285">
        <v>20134</v>
      </c>
      <c r="B190" s="287" t="s">
        <v>199</v>
      </c>
      <c r="C190" s="286">
        <f>SUM(C191:C197)</f>
        <v>403</v>
      </c>
    </row>
    <row r="191" spans="1:3" s="278" customFormat="1" ht="17.100000000000001" customHeight="1">
      <c r="A191" s="285">
        <v>2013401</v>
      </c>
      <c r="B191" s="285" t="s">
        <v>96</v>
      </c>
      <c r="C191" s="288">
        <v>391</v>
      </c>
    </row>
    <row r="192" spans="1:3" s="278" customFormat="1" ht="17.100000000000001" hidden="1" customHeight="1">
      <c r="A192" s="289">
        <v>2013402</v>
      </c>
      <c r="B192" s="289" t="s">
        <v>97</v>
      </c>
      <c r="C192" s="290">
        <v>0</v>
      </c>
    </row>
    <row r="193" spans="1:3" s="278" customFormat="1" ht="17.100000000000001" hidden="1" customHeight="1">
      <c r="A193" s="289">
        <v>2013403</v>
      </c>
      <c r="B193" s="289" t="s">
        <v>98</v>
      </c>
      <c r="C193" s="290">
        <v>0</v>
      </c>
    </row>
    <row r="194" spans="1:3" s="278" customFormat="1" ht="17.100000000000001" customHeight="1">
      <c r="A194" s="285">
        <v>2013404</v>
      </c>
      <c r="B194" s="285" t="s">
        <v>200</v>
      </c>
      <c r="C194" s="288">
        <v>7</v>
      </c>
    </row>
    <row r="195" spans="1:3" s="278" customFormat="1" ht="17.100000000000001" hidden="1" customHeight="1">
      <c r="A195" s="289">
        <v>2013405</v>
      </c>
      <c r="B195" s="289" t="s">
        <v>201</v>
      </c>
      <c r="C195" s="290">
        <v>0</v>
      </c>
    </row>
    <row r="196" spans="1:3" s="278" customFormat="1" ht="17.100000000000001" customHeight="1">
      <c r="A196" s="285">
        <v>2013450</v>
      </c>
      <c r="B196" s="285" t="s">
        <v>105</v>
      </c>
      <c r="C196" s="288">
        <v>1</v>
      </c>
    </row>
    <row r="197" spans="1:3" s="278" customFormat="1" ht="17.100000000000001" customHeight="1">
      <c r="A197" s="285">
        <v>2013499</v>
      </c>
      <c r="B197" s="285" t="s">
        <v>202</v>
      </c>
      <c r="C197" s="288">
        <v>4</v>
      </c>
    </row>
    <row r="198" spans="1:3" s="278" customFormat="1" ht="17.100000000000001" hidden="1" customHeight="1">
      <c r="A198" s="289">
        <v>20135</v>
      </c>
      <c r="B198" s="291" t="s">
        <v>203</v>
      </c>
      <c r="C198" s="290">
        <f>SUM(C199:C203)</f>
        <v>0</v>
      </c>
    </row>
    <row r="199" spans="1:3" s="278" customFormat="1" ht="17.100000000000001" hidden="1" customHeight="1">
      <c r="A199" s="289">
        <v>2013501</v>
      </c>
      <c r="B199" s="289" t="s">
        <v>96</v>
      </c>
      <c r="C199" s="290">
        <v>0</v>
      </c>
    </row>
    <row r="200" spans="1:3" s="278" customFormat="1" ht="17.100000000000001" hidden="1" customHeight="1">
      <c r="A200" s="289">
        <v>2013502</v>
      </c>
      <c r="B200" s="289" t="s">
        <v>97</v>
      </c>
      <c r="C200" s="290">
        <v>0</v>
      </c>
    </row>
    <row r="201" spans="1:3" s="278" customFormat="1" ht="17.100000000000001" hidden="1" customHeight="1">
      <c r="A201" s="289">
        <v>2013503</v>
      </c>
      <c r="B201" s="289" t="s">
        <v>98</v>
      </c>
      <c r="C201" s="290">
        <v>0</v>
      </c>
    </row>
    <row r="202" spans="1:3" s="278" customFormat="1" ht="17.100000000000001" hidden="1" customHeight="1">
      <c r="A202" s="289">
        <v>2013550</v>
      </c>
      <c r="B202" s="289" t="s">
        <v>105</v>
      </c>
      <c r="C202" s="290">
        <v>0</v>
      </c>
    </row>
    <row r="203" spans="1:3" s="278" customFormat="1" ht="17.100000000000001" hidden="1" customHeight="1">
      <c r="A203" s="289">
        <v>2013599</v>
      </c>
      <c r="B203" s="289" t="s">
        <v>204</v>
      </c>
      <c r="C203" s="290">
        <v>0</v>
      </c>
    </row>
    <row r="204" spans="1:3" s="278" customFormat="1" ht="17.100000000000001" customHeight="1">
      <c r="A204" s="285">
        <v>20136</v>
      </c>
      <c r="B204" s="287" t="s">
        <v>205</v>
      </c>
      <c r="C204" s="286">
        <f>SUM(C205:C209)</f>
        <v>3623</v>
      </c>
    </row>
    <row r="205" spans="1:3" s="278" customFormat="1" ht="17.100000000000001" customHeight="1">
      <c r="A205" s="285">
        <v>2013601</v>
      </c>
      <c r="B205" s="285" t="s">
        <v>96</v>
      </c>
      <c r="C205" s="288">
        <v>3080</v>
      </c>
    </row>
    <row r="206" spans="1:3" s="278" customFormat="1" ht="17.100000000000001" hidden="1" customHeight="1">
      <c r="A206" s="289">
        <v>2013602</v>
      </c>
      <c r="B206" s="289" t="s">
        <v>97</v>
      </c>
      <c r="C206" s="290">
        <v>0</v>
      </c>
    </row>
    <row r="207" spans="1:3" s="278" customFormat="1" ht="17.100000000000001" hidden="1" customHeight="1">
      <c r="A207" s="289">
        <v>2013603</v>
      </c>
      <c r="B207" s="289" t="s">
        <v>98</v>
      </c>
      <c r="C207" s="290">
        <v>0</v>
      </c>
    </row>
    <row r="208" spans="1:3" s="278" customFormat="1" ht="17.100000000000001" customHeight="1">
      <c r="A208" s="285">
        <v>2013650</v>
      </c>
      <c r="B208" s="285" t="s">
        <v>105</v>
      </c>
      <c r="C208" s="288">
        <v>204</v>
      </c>
    </row>
    <row r="209" spans="1:3" s="278" customFormat="1" ht="17.100000000000001" customHeight="1">
      <c r="A209" s="285">
        <v>2013699</v>
      </c>
      <c r="B209" s="285" t="s">
        <v>206</v>
      </c>
      <c r="C209" s="288">
        <v>339</v>
      </c>
    </row>
    <row r="210" spans="1:3" s="278" customFormat="1" ht="17.100000000000001" customHeight="1">
      <c r="A210" s="285">
        <v>20137</v>
      </c>
      <c r="B210" s="287" t="s">
        <v>207</v>
      </c>
      <c r="C210" s="286">
        <f>SUM(C211:C216)</f>
        <v>20</v>
      </c>
    </row>
    <row r="211" spans="1:3" s="278" customFormat="1" ht="17.100000000000001" hidden="1" customHeight="1">
      <c r="A211" s="289">
        <v>2013701</v>
      </c>
      <c r="B211" s="289" t="s">
        <v>96</v>
      </c>
      <c r="C211" s="290">
        <v>0</v>
      </c>
    </row>
    <row r="212" spans="1:3" s="278" customFormat="1" ht="17.100000000000001" hidden="1" customHeight="1">
      <c r="A212" s="289">
        <v>2013702</v>
      </c>
      <c r="B212" s="289" t="s">
        <v>97</v>
      </c>
      <c r="C212" s="290">
        <v>0</v>
      </c>
    </row>
    <row r="213" spans="1:3" s="278" customFormat="1" ht="17.100000000000001" hidden="1" customHeight="1">
      <c r="A213" s="289">
        <v>2013703</v>
      </c>
      <c r="B213" s="289" t="s">
        <v>98</v>
      </c>
      <c r="C213" s="290">
        <v>0</v>
      </c>
    </row>
    <row r="214" spans="1:3" s="278" customFormat="1" ht="17.100000000000001" hidden="1" customHeight="1">
      <c r="A214" s="289">
        <v>2013704</v>
      </c>
      <c r="B214" s="289" t="s">
        <v>208</v>
      </c>
      <c r="C214" s="290">
        <v>0</v>
      </c>
    </row>
    <row r="215" spans="1:3" s="278" customFormat="1" ht="17.100000000000001" hidden="1" customHeight="1">
      <c r="A215" s="289">
        <v>2013750</v>
      </c>
      <c r="B215" s="289" t="s">
        <v>105</v>
      </c>
      <c r="C215" s="290">
        <v>0</v>
      </c>
    </row>
    <row r="216" spans="1:3" s="278" customFormat="1" ht="17.100000000000001" customHeight="1">
      <c r="A216" s="285">
        <v>2013799</v>
      </c>
      <c r="B216" s="285" t="s">
        <v>209</v>
      </c>
      <c r="C216" s="288">
        <v>20</v>
      </c>
    </row>
    <row r="217" spans="1:3" s="278" customFormat="1" ht="17.100000000000001" customHeight="1">
      <c r="A217" s="285">
        <v>20138</v>
      </c>
      <c r="B217" s="287" t="s">
        <v>210</v>
      </c>
      <c r="C217" s="286">
        <f>SUM(C218:C231)</f>
        <v>5946</v>
      </c>
    </row>
    <row r="218" spans="1:3" s="278" customFormat="1" ht="17.100000000000001" customHeight="1">
      <c r="A218" s="285">
        <v>2013801</v>
      </c>
      <c r="B218" s="285" t="s">
        <v>96</v>
      </c>
      <c r="C218" s="288">
        <v>4173</v>
      </c>
    </row>
    <row r="219" spans="1:3" s="278" customFormat="1" ht="17.100000000000001" hidden="1" customHeight="1">
      <c r="A219" s="289">
        <v>2013802</v>
      </c>
      <c r="B219" s="289" t="s">
        <v>97</v>
      </c>
      <c r="C219" s="290">
        <v>0</v>
      </c>
    </row>
    <row r="220" spans="1:3" s="278" customFormat="1" ht="17.100000000000001" hidden="1" customHeight="1">
      <c r="A220" s="289">
        <v>2013803</v>
      </c>
      <c r="B220" s="289" t="s">
        <v>98</v>
      </c>
      <c r="C220" s="290">
        <v>0</v>
      </c>
    </row>
    <row r="221" spans="1:3" s="278" customFormat="1" ht="17.100000000000001" hidden="1" customHeight="1">
      <c r="A221" s="289">
        <v>2013804</v>
      </c>
      <c r="B221" s="289" t="s">
        <v>211</v>
      </c>
      <c r="C221" s="290">
        <v>0</v>
      </c>
    </row>
    <row r="222" spans="1:3" s="278" customFormat="1" ht="17.100000000000001" customHeight="1">
      <c r="A222" s="285">
        <v>2013805</v>
      </c>
      <c r="B222" s="285" t="s">
        <v>212</v>
      </c>
      <c r="C222" s="288">
        <v>28</v>
      </c>
    </row>
    <row r="223" spans="1:3" s="278" customFormat="1" ht="17.100000000000001" customHeight="1">
      <c r="A223" s="285">
        <v>2013808</v>
      </c>
      <c r="B223" s="285" t="s">
        <v>137</v>
      </c>
      <c r="C223" s="288">
        <v>72</v>
      </c>
    </row>
    <row r="224" spans="1:3" s="278" customFormat="1" ht="17.100000000000001" hidden="1" customHeight="1">
      <c r="A224" s="289">
        <v>2013810</v>
      </c>
      <c r="B224" s="289" t="s">
        <v>213</v>
      </c>
      <c r="C224" s="290">
        <v>0</v>
      </c>
    </row>
    <row r="225" spans="1:3" s="278" customFormat="1" ht="17.100000000000001" hidden="1" customHeight="1">
      <c r="A225" s="289">
        <v>2013812</v>
      </c>
      <c r="B225" s="289" t="s">
        <v>214</v>
      </c>
      <c r="C225" s="290">
        <v>0</v>
      </c>
    </row>
    <row r="226" spans="1:3" s="278" customFormat="1" ht="17.100000000000001" hidden="1" customHeight="1">
      <c r="A226" s="289">
        <v>2013813</v>
      </c>
      <c r="B226" s="289" t="s">
        <v>215</v>
      </c>
      <c r="C226" s="290">
        <v>0</v>
      </c>
    </row>
    <row r="227" spans="1:3" s="278" customFormat="1" ht="17.100000000000001" hidden="1" customHeight="1">
      <c r="A227" s="289">
        <v>2013814</v>
      </c>
      <c r="B227" s="289" t="s">
        <v>216</v>
      </c>
      <c r="C227" s="290">
        <v>0</v>
      </c>
    </row>
    <row r="228" spans="1:3" s="278" customFormat="1" ht="17.100000000000001" customHeight="1">
      <c r="A228" s="285">
        <v>2013815</v>
      </c>
      <c r="B228" s="285" t="s">
        <v>217</v>
      </c>
      <c r="C228" s="288">
        <v>2</v>
      </c>
    </row>
    <row r="229" spans="1:3" s="278" customFormat="1" ht="17.100000000000001" customHeight="1">
      <c r="A229" s="285">
        <v>2013816</v>
      </c>
      <c r="B229" s="285" t="s">
        <v>218</v>
      </c>
      <c r="C229" s="288">
        <v>295</v>
      </c>
    </row>
    <row r="230" spans="1:3" s="278" customFormat="1" ht="17.100000000000001" customHeight="1">
      <c r="A230" s="285">
        <v>2013850</v>
      </c>
      <c r="B230" s="285" t="s">
        <v>105</v>
      </c>
      <c r="C230" s="288">
        <v>8</v>
      </c>
    </row>
    <row r="231" spans="1:3" s="278" customFormat="1" ht="17.100000000000001" customHeight="1">
      <c r="A231" s="285">
        <v>2013899</v>
      </c>
      <c r="B231" s="285" t="s">
        <v>219</v>
      </c>
      <c r="C231" s="288">
        <v>1368</v>
      </c>
    </row>
    <row r="232" spans="1:3" s="278" customFormat="1" ht="17.100000000000001" customHeight="1">
      <c r="A232" s="285">
        <v>20199</v>
      </c>
      <c r="B232" s="287" t="s">
        <v>220</v>
      </c>
      <c r="C232" s="286">
        <f>SUM(C233:C234)</f>
        <v>358</v>
      </c>
    </row>
    <row r="233" spans="1:3" s="278" customFormat="1" ht="17.100000000000001" hidden="1" customHeight="1">
      <c r="A233" s="289">
        <v>2019901</v>
      </c>
      <c r="B233" s="289" t="s">
        <v>221</v>
      </c>
      <c r="C233" s="290">
        <v>0</v>
      </c>
    </row>
    <row r="234" spans="1:3" s="278" customFormat="1" ht="17.100000000000001" customHeight="1">
      <c r="A234" s="285">
        <v>2019999</v>
      </c>
      <c r="B234" s="285" t="s">
        <v>222</v>
      </c>
      <c r="C234" s="288">
        <v>358</v>
      </c>
    </row>
    <row r="235" spans="1:3" s="278" customFormat="1" ht="17.100000000000001" hidden="1" customHeight="1">
      <c r="A235" s="289">
        <v>202</v>
      </c>
      <c r="B235" s="291" t="s">
        <v>223</v>
      </c>
      <c r="C235" s="290">
        <f>SUM(C236,C243,C246,C249,C255,C260,C262,C267,C273)</f>
        <v>0</v>
      </c>
    </row>
    <row r="236" spans="1:3" s="278" customFormat="1" ht="17.100000000000001" hidden="1" customHeight="1">
      <c r="A236" s="289">
        <v>20201</v>
      </c>
      <c r="B236" s="291" t="s">
        <v>224</v>
      </c>
      <c r="C236" s="290">
        <f>SUM(C237:C242)</f>
        <v>0</v>
      </c>
    </row>
    <row r="237" spans="1:3" s="278" customFormat="1" ht="17.100000000000001" hidden="1" customHeight="1">
      <c r="A237" s="289">
        <v>2020101</v>
      </c>
      <c r="B237" s="289" t="s">
        <v>96</v>
      </c>
      <c r="C237" s="290">
        <v>0</v>
      </c>
    </row>
    <row r="238" spans="1:3" s="278" customFormat="1" ht="17.100000000000001" hidden="1" customHeight="1">
      <c r="A238" s="289">
        <v>2020102</v>
      </c>
      <c r="B238" s="289" t="s">
        <v>97</v>
      </c>
      <c r="C238" s="290">
        <v>0</v>
      </c>
    </row>
    <row r="239" spans="1:3" s="278" customFormat="1" ht="17.100000000000001" hidden="1" customHeight="1">
      <c r="A239" s="289">
        <v>2020103</v>
      </c>
      <c r="B239" s="289" t="s">
        <v>98</v>
      </c>
      <c r="C239" s="290">
        <v>0</v>
      </c>
    </row>
    <row r="240" spans="1:3" s="278" customFormat="1" ht="17.100000000000001" hidden="1" customHeight="1">
      <c r="A240" s="289">
        <v>2020104</v>
      </c>
      <c r="B240" s="289" t="s">
        <v>191</v>
      </c>
      <c r="C240" s="290">
        <v>0</v>
      </c>
    </row>
    <row r="241" spans="1:3" s="278" customFormat="1" ht="17.100000000000001" hidden="1" customHeight="1">
      <c r="A241" s="289">
        <v>2020150</v>
      </c>
      <c r="B241" s="289" t="s">
        <v>105</v>
      </c>
      <c r="C241" s="290">
        <v>0</v>
      </c>
    </row>
    <row r="242" spans="1:3" s="278" customFormat="1" ht="17.100000000000001" hidden="1" customHeight="1">
      <c r="A242" s="289">
        <v>2020199</v>
      </c>
      <c r="B242" s="289" t="s">
        <v>225</v>
      </c>
      <c r="C242" s="290">
        <v>0</v>
      </c>
    </row>
    <row r="243" spans="1:3" s="278" customFormat="1" ht="17.100000000000001" hidden="1" customHeight="1">
      <c r="A243" s="289">
        <v>20202</v>
      </c>
      <c r="B243" s="291" t="s">
        <v>226</v>
      </c>
      <c r="C243" s="290">
        <f>SUM(C244:C245)</f>
        <v>0</v>
      </c>
    </row>
    <row r="244" spans="1:3" s="278" customFormat="1" ht="17.100000000000001" hidden="1" customHeight="1">
      <c r="A244" s="289">
        <v>2020201</v>
      </c>
      <c r="B244" s="289" t="s">
        <v>227</v>
      </c>
      <c r="C244" s="290">
        <v>0</v>
      </c>
    </row>
    <row r="245" spans="1:3" s="278" customFormat="1" ht="17.100000000000001" hidden="1" customHeight="1">
      <c r="A245" s="289">
        <v>2020202</v>
      </c>
      <c r="B245" s="289" t="s">
        <v>228</v>
      </c>
      <c r="C245" s="290">
        <v>0</v>
      </c>
    </row>
    <row r="246" spans="1:3" s="278" customFormat="1" ht="17.100000000000001" hidden="1" customHeight="1">
      <c r="A246" s="289">
        <v>20203</v>
      </c>
      <c r="B246" s="291" t="s">
        <v>229</v>
      </c>
      <c r="C246" s="290">
        <f>SUM(C247:C248)</f>
        <v>0</v>
      </c>
    </row>
    <row r="247" spans="1:3" s="278" customFormat="1" ht="17.100000000000001" hidden="1" customHeight="1">
      <c r="A247" s="289">
        <v>2020304</v>
      </c>
      <c r="B247" s="289" t="s">
        <v>230</v>
      </c>
      <c r="C247" s="290">
        <v>0</v>
      </c>
    </row>
    <row r="248" spans="1:3" s="278" customFormat="1" ht="17.100000000000001" hidden="1" customHeight="1">
      <c r="A248" s="289">
        <v>2020306</v>
      </c>
      <c r="B248" s="289" t="s">
        <v>231</v>
      </c>
      <c r="C248" s="290">
        <v>0</v>
      </c>
    </row>
    <row r="249" spans="1:3" s="278" customFormat="1" ht="17.100000000000001" hidden="1" customHeight="1">
      <c r="A249" s="289">
        <v>20204</v>
      </c>
      <c r="B249" s="291" t="s">
        <v>232</v>
      </c>
      <c r="C249" s="290">
        <f>SUM(C250:C254)</f>
        <v>0</v>
      </c>
    </row>
    <row r="250" spans="1:3" s="278" customFormat="1" ht="17.100000000000001" hidden="1" customHeight="1">
      <c r="A250" s="289">
        <v>2020401</v>
      </c>
      <c r="B250" s="289" t="s">
        <v>233</v>
      </c>
      <c r="C250" s="290">
        <v>0</v>
      </c>
    </row>
    <row r="251" spans="1:3" s="278" customFormat="1" ht="17.100000000000001" hidden="1" customHeight="1">
      <c r="A251" s="289">
        <v>2020402</v>
      </c>
      <c r="B251" s="289" t="s">
        <v>234</v>
      </c>
      <c r="C251" s="290">
        <v>0</v>
      </c>
    </row>
    <row r="252" spans="1:3" s="278" customFormat="1" ht="17.100000000000001" hidden="1" customHeight="1">
      <c r="A252" s="289">
        <v>2020403</v>
      </c>
      <c r="B252" s="289" t="s">
        <v>235</v>
      </c>
      <c r="C252" s="290">
        <v>0</v>
      </c>
    </row>
    <row r="253" spans="1:3" s="278" customFormat="1" ht="17.100000000000001" hidden="1" customHeight="1">
      <c r="A253" s="289">
        <v>2020404</v>
      </c>
      <c r="B253" s="289" t="s">
        <v>236</v>
      </c>
      <c r="C253" s="290">
        <v>0</v>
      </c>
    </row>
    <row r="254" spans="1:3" s="278" customFormat="1" ht="17.100000000000001" hidden="1" customHeight="1">
      <c r="A254" s="289">
        <v>2020499</v>
      </c>
      <c r="B254" s="289" t="s">
        <v>237</v>
      </c>
      <c r="C254" s="290">
        <v>0</v>
      </c>
    </row>
    <row r="255" spans="1:3" s="278" customFormat="1" ht="17.100000000000001" hidden="1" customHeight="1">
      <c r="A255" s="289">
        <v>20205</v>
      </c>
      <c r="B255" s="291" t="s">
        <v>238</v>
      </c>
      <c r="C255" s="290">
        <f>SUM(C256:C259)</f>
        <v>0</v>
      </c>
    </row>
    <row r="256" spans="1:3" s="278" customFormat="1" ht="17.100000000000001" hidden="1" customHeight="1">
      <c r="A256" s="289">
        <v>2020503</v>
      </c>
      <c r="B256" s="289" t="s">
        <v>239</v>
      </c>
      <c r="C256" s="290">
        <v>0</v>
      </c>
    </row>
    <row r="257" spans="1:3" s="278" customFormat="1" ht="17.100000000000001" hidden="1" customHeight="1">
      <c r="A257" s="289">
        <v>2020504</v>
      </c>
      <c r="B257" s="289" t="s">
        <v>240</v>
      </c>
      <c r="C257" s="290">
        <v>0</v>
      </c>
    </row>
    <row r="258" spans="1:3" s="278" customFormat="1" ht="17.100000000000001" hidden="1" customHeight="1">
      <c r="A258" s="289">
        <v>2020505</v>
      </c>
      <c r="B258" s="289" t="s">
        <v>241</v>
      </c>
      <c r="C258" s="290">
        <v>0</v>
      </c>
    </row>
    <row r="259" spans="1:3" s="278" customFormat="1" ht="17.100000000000001" hidden="1" customHeight="1">
      <c r="A259" s="289">
        <v>2020599</v>
      </c>
      <c r="B259" s="289" t="s">
        <v>242</v>
      </c>
      <c r="C259" s="290">
        <v>0</v>
      </c>
    </row>
    <row r="260" spans="1:3" s="278" customFormat="1" ht="17.100000000000001" hidden="1" customHeight="1">
      <c r="A260" s="289">
        <v>20206</v>
      </c>
      <c r="B260" s="291" t="s">
        <v>243</v>
      </c>
      <c r="C260" s="290">
        <f>C261</f>
        <v>0</v>
      </c>
    </row>
    <row r="261" spans="1:3" s="278" customFormat="1" ht="17.100000000000001" hidden="1" customHeight="1">
      <c r="A261" s="289">
        <v>2020601</v>
      </c>
      <c r="B261" s="289" t="s">
        <v>244</v>
      </c>
      <c r="C261" s="290">
        <v>0</v>
      </c>
    </row>
    <row r="262" spans="1:3" s="278" customFormat="1" ht="17.100000000000001" hidden="1" customHeight="1">
      <c r="A262" s="289">
        <v>20207</v>
      </c>
      <c r="B262" s="291" t="s">
        <v>245</v>
      </c>
      <c r="C262" s="290">
        <f>SUM(C263:C266)</f>
        <v>0</v>
      </c>
    </row>
    <row r="263" spans="1:3" s="278" customFormat="1" ht="17.100000000000001" hidden="1" customHeight="1">
      <c r="A263" s="289">
        <v>2020701</v>
      </c>
      <c r="B263" s="289" t="s">
        <v>246</v>
      </c>
      <c r="C263" s="290">
        <v>0</v>
      </c>
    </row>
    <row r="264" spans="1:3" s="278" customFormat="1" ht="17.100000000000001" hidden="1" customHeight="1">
      <c r="A264" s="289">
        <v>2020702</v>
      </c>
      <c r="B264" s="289" t="s">
        <v>247</v>
      </c>
      <c r="C264" s="290">
        <v>0</v>
      </c>
    </row>
    <row r="265" spans="1:3" s="278" customFormat="1" ht="17.100000000000001" hidden="1" customHeight="1">
      <c r="A265" s="289">
        <v>2020703</v>
      </c>
      <c r="B265" s="289" t="s">
        <v>248</v>
      </c>
      <c r="C265" s="290">
        <v>0</v>
      </c>
    </row>
    <row r="266" spans="1:3" s="278" customFormat="1" ht="17.100000000000001" hidden="1" customHeight="1">
      <c r="A266" s="289">
        <v>2020799</v>
      </c>
      <c r="B266" s="289" t="s">
        <v>249</v>
      </c>
      <c r="C266" s="290">
        <v>0</v>
      </c>
    </row>
    <row r="267" spans="1:3" s="278" customFormat="1" ht="17.100000000000001" hidden="1" customHeight="1">
      <c r="A267" s="289">
        <v>20208</v>
      </c>
      <c r="B267" s="291" t="s">
        <v>250</v>
      </c>
      <c r="C267" s="290">
        <f>SUM(C268:C272)</f>
        <v>0</v>
      </c>
    </row>
    <row r="268" spans="1:3" s="278" customFormat="1" ht="17.100000000000001" hidden="1" customHeight="1">
      <c r="A268" s="289">
        <v>2020801</v>
      </c>
      <c r="B268" s="289" t="s">
        <v>96</v>
      </c>
      <c r="C268" s="290">
        <v>0</v>
      </c>
    </row>
    <row r="269" spans="1:3" s="278" customFormat="1" ht="17.100000000000001" hidden="1" customHeight="1">
      <c r="A269" s="289">
        <v>2020802</v>
      </c>
      <c r="B269" s="289" t="s">
        <v>97</v>
      </c>
      <c r="C269" s="290">
        <v>0</v>
      </c>
    </row>
    <row r="270" spans="1:3" s="278" customFormat="1" ht="17.100000000000001" hidden="1" customHeight="1">
      <c r="A270" s="289">
        <v>2020803</v>
      </c>
      <c r="B270" s="289" t="s">
        <v>98</v>
      </c>
      <c r="C270" s="290">
        <v>0</v>
      </c>
    </row>
    <row r="271" spans="1:3" s="278" customFormat="1" ht="17.100000000000001" hidden="1" customHeight="1">
      <c r="A271" s="289">
        <v>2020850</v>
      </c>
      <c r="B271" s="289" t="s">
        <v>105</v>
      </c>
      <c r="C271" s="290">
        <v>0</v>
      </c>
    </row>
    <row r="272" spans="1:3" s="278" customFormat="1" ht="17.100000000000001" hidden="1" customHeight="1">
      <c r="A272" s="289">
        <v>2020899</v>
      </c>
      <c r="B272" s="289" t="s">
        <v>251</v>
      </c>
      <c r="C272" s="290">
        <v>0</v>
      </c>
    </row>
    <row r="273" spans="1:3" s="278" customFormat="1" ht="17.100000000000001" hidden="1" customHeight="1">
      <c r="A273" s="289">
        <v>20299</v>
      </c>
      <c r="B273" s="291" t="s">
        <v>252</v>
      </c>
      <c r="C273" s="290">
        <f>C274</f>
        <v>0</v>
      </c>
    </row>
    <row r="274" spans="1:3" s="278" customFormat="1" ht="17.100000000000001" hidden="1" customHeight="1">
      <c r="A274" s="289">
        <v>2029999</v>
      </c>
      <c r="B274" s="289" t="s">
        <v>253</v>
      </c>
      <c r="C274" s="290">
        <v>0</v>
      </c>
    </row>
    <row r="275" spans="1:3" s="278" customFormat="1" ht="17.100000000000001" customHeight="1">
      <c r="A275" s="285">
        <v>203</v>
      </c>
      <c r="B275" s="287" t="s">
        <v>254</v>
      </c>
      <c r="C275" s="286">
        <f>SUM(C276,C280,C282,C284,C292)</f>
        <v>823</v>
      </c>
    </row>
    <row r="276" spans="1:3" s="278" customFormat="1" ht="17.100000000000001" hidden="1" customHeight="1">
      <c r="A276" s="289">
        <v>20301</v>
      </c>
      <c r="B276" s="291" t="s">
        <v>255</v>
      </c>
      <c r="C276" s="290">
        <f>SUM(C277:C279)</f>
        <v>0</v>
      </c>
    </row>
    <row r="277" spans="1:3" s="278" customFormat="1" ht="17.100000000000001" hidden="1" customHeight="1">
      <c r="A277" s="289">
        <v>2030101</v>
      </c>
      <c r="B277" s="289" t="s">
        <v>256</v>
      </c>
      <c r="C277" s="290">
        <v>0</v>
      </c>
    </row>
    <row r="278" spans="1:3" s="278" customFormat="1" ht="17.100000000000001" hidden="1" customHeight="1">
      <c r="A278" s="289">
        <v>2030102</v>
      </c>
      <c r="B278" s="289" t="s">
        <v>257</v>
      </c>
      <c r="C278" s="290">
        <v>0</v>
      </c>
    </row>
    <row r="279" spans="1:3" s="278" customFormat="1" ht="17.100000000000001" hidden="1" customHeight="1">
      <c r="A279" s="289">
        <v>2030199</v>
      </c>
      <c r="B279" s="289" t="s">
        <v>258</v>
      </c>
      <c r="C279" s="290">
        <v>0</v>
      </c>
    </row>
    <row r="280" spans="1:3" s="278" customFormat="1" ht="17.100000000000001" hidden="1" customHeight="1">
      <c r="A280" s="289">
        <v>20304</v>
      </c>
      <c r="B280" s="291" t="s">
        <v>259</v>
      </c>
      <c r="C280" s="290">
        <f>C281</f>
        <v>0</v>
      </c>
    </row>
    <row r="281" spans="1:3" s="278" customFormat="1" ht="17.100000000000001" hidden="1" customHeight="1">
      <c r="A281" s="289">
        <v>2030401</v>
      </c>
      <c r="B281" s="289" t="s">
        <v>260</v>
      </c>
      <c r="C281" s="290">
        <v>0</v>
      </c>
    </row>
    <row r="282" spans="1:3" s="278" customFormat="1" ht="17.100000000000001" hidden="1" customHeight="1">
      <c r="A282" s="289">
        <v>20305</v>
      </c>
      <c r="B282" s="291" t="s">
        <v>261</v>
      </c>
      <c r="C282" s="290">
        <f>C283</f>
        <v>0</v>
      </c>
    </row>
    <row r="283" spans="1:3" s="278" customFormat="1" ht="17.100000000000001" hidden="1" customHeight="1">
      <c r="A283" s="289">
        <v>2030501</v>
      </c>
      <c r="B283" s="289" t="s">
        <v>262</v>
      </c>
      <c r="C283" s="290">
        <v>0</v>
      </c>
    </row>
    <row r="284" spans="1:3" s="278" customFormat="1" ht="17.100000000000001" customHeight="1">
      <c r="A284" s="285">
        <v>20306</v>
      </c>
      <c r="B284" s="287" t="s">
        <v>263</v>
      </c>
      <c r="C284" s="286">
        <f>SUM(C285:C291)</f>
        <v>823</v>
      </c>
    </row>
    <row r="285" spans="1:3" s="278" customFormat="1" ht="17.100000000000001" hidden="1" customHeight="1">
      <c r="A285" s="289">
        <v>2030601</v>
      </c>
      <c r="B285" s="289" t="s">
        <v>264</v>
      </c>
      <c r="C285" s="290">
        <v>0</v>
      </c>
    </row>
    <row r="286" spans="1:3" s="278" customFormat="1" ht="17.100000000000001" hidden="1" customHeight="1">
      <c r="A286" s="289">
        <v>2030602</v>
      </c>
      <c r="B286" s="289" t="s">
        <v>265</v>
      </c>
      <c r="C286" s="290">
        <v>0</v>
      </c>
    </row>
    <row r="287" spans="1:3" s="278" customFormat="1" ht="17.100000000000001" customHeight="1">
      <c r="A287" s="285">
        <v>2030603</v>
      </c>
      <c r="B287" s="285" t="s">
        <v>266</v>
      </c>
      <c r="C287" s="288">
        <v>656</v>
      </c>
    </row>
    <row r="288" spans="1:3" s="278" customFormat="1" ht="17.100000000000001" hidden="1" customHeight="1">
      <c r="A288" s="289">
        <v>2030604</v>
      </c>
      <c r="B288" s="289" t="s">
        <v>267</v>
      </c>
      <c r="C288" s="290">
        <v>0</v>
      </c>
    </row>
    <row r="289" spans="1:3" s="278" customFormat="1" ht="17.100000000000001" customHeight="1">
      <c r="A289" s="285">
        <v>2030607</v>
      </c>
      <c r="B289" s="285" t="s">
        <v>268</v>
      </c>
      <c r="C289" s="288">
        <v>167</v>
      </c>
    </row>
    <row r="290" spans="1:3" s="278" customFormat="1" ht="17.100000000000001" hidden="1" customHeight="1">
      <c r="A290" s="289">
        <v>2030608</v>
      </c>
      <c r="B290" s="289" t="s">
        <v>269</v>
      </c>
      <c r="C290" s="290">
        <v>0</v>
      </c>
    </row>
    <row r="291" spans="1:3" s="278" customFormat="1" ht="17.100000000000001" hidden="1" customHeight="1">
      <c r="A291" s="289">
        <v>2030699</v>
      </c>
      <c r="B291" s="289" t="s">
        <v>270</v>
      </c>
      <c r="C291" s="290">
        <v>0</v>
      </c>
    </row>
    <row r="292" spans="1:3" s="278" customFormat="1" ht="17.100000000000001" hidden="1" customHeight="1">
      <c r="A292" s="289">
        <v>20399</v>
      </c>
      <c r="B292" s="291" t="s">
        <v>271</v>
      </c>
      <c r="C292" s="290">
        <f>C293</f>
        <v>0</v>
      </c>
    </row>
    <row r="293" spans="1:3" s="278" customFormat="1" ht="17.100000000000001" hidden="1" customHeight="1">
      <c r="A293" s="289">
        <v>2039999</v>
      </c>
      <c r="B293" s="289" t="s">
        <v>272</v>
      </c>
      <c r="C293" s="290">
        <v>0</v>
      </c>
    </row>
    <row r="294" spans="1:3" s="278" customFormat="1" ht="17.100000000000001" customHeight="1">
      <c r="A294" s="285">
        <v>204</v>
      </c>
      <c r="B294" s="287" t="s">
        <v>273</v>
      </c>
      <c r="C294" s="286">
        <f>SUM(C295,C298,C309,C316,C324,C333,C347,C357,C367,C375,C381)</f>
        <v>16233</v>
      </c>
    </row>
    <row r="295" spans="1:3" s="278" customFormat="1" ht="17.100000000000001" hidden="1" customHeight="1">
      <c r="A295" s="289">
        <v>20401</v>
      </c>
      <c r="B295" s="291" t="s">
        <v>274</v>
      </c>
      <c r="C295" s="290">
        <f>SUM(C296:C297)</f>
        <v>0</v>
      </c>
    </row>
    <row r="296" spans="1:3" s="278" customFormat="1" ht="17.100000000000001" hidden="1" customHeight="1">
      <c r="A296" s="289">
        <v>2040101</v>
      </c>
      <c r="B296" s="289" t="s">
        <v>275</v>
      </c>
      <c r="C296" s="290">
        <v>0</v>
      </c>
    </row>
    <row r="297" spans="1:3" s="278" customFormat="1" ht="17.100000000000001" hidden="1" customHeight="1">
      <c r="A297" s="289">
        <v>2040199</v>
      </c>
      <c r="B297" s="289" t="s">
        <v>276</v>
      </c>
      <c r="C297" s="290">
        <v>0</v>
      </c>
    </row>
    <row r="298" spans="1:3" s="278" customFormat="1" ht="17.100000000000001" customHeight="1">
      <c r="A298" s="285">
        <v>20402</v>
      </c>
      <c r="B298" s="287" t="s">
        <v>277</v>
      </c>
      <c r="C298" s="286">
        <f>SUM(C299:C308)</f>
        <v>2050</v>
      </c>
    </row>
    <row r="299" spans="1:3" s="278" customFormat="1" ht="17.100000000000001" customHeight="1">
      <c r="A299" s="285">
        <v>2040201</v>
      </c>
      <c r="B299" s="285" t="s">
        <v>96</v>
      </c>
      <c r="C299" s="288">
        <v>400</v>
      </c>
    </row>
    <row r="300" spans="1:3" s="278" customFormat="1" ht="17.100000000000001" customHeight="1">
      <c r="A300" s="285">
        <v>2040202</v>
      </c>
      <c r="B300" s="285" t="s">
        <v>97</v>
      </c>
      <c r="C300" s="288">
        <v>710</v>
      </c>
    </row>
    <row r="301" spans="1:3" s="278" customFormat="1" ht="17.100000000000001" hidden="1" customHeight="1">
      <c r="A301" s="289">
        <v>2040203</v>
      </c>
      <c r="B301" s="289" t="s">
        <v>98</v>
      </c>
      <c r="C301" s="290">
        <v>0</v>
      </c>
    </row>
    <row r="302" spans="1:3" s="278" customFormat="1" ht="17.100000000000001" hidden="1" customHeight="1">
      <c r="A302" s="289">
        <v>2040219</v>
      </c>
      <c r="B302" s="289" t="s">
        <v>137</v>
      </c>
      <c r="C302" s="290">
        <v>0</v>
      </c>
    </row>
    <row r="303" spans="1:3" s="278" customFormat="1" ht="17.100000000000001" hidden="1" customHeight="1">
      <c r="A303" s="289">
        <v>2040220</v>
      </c>
      <c r="B303" s="289" t="s">
        <v>278</v>
      </c>
      <c r="C303" s="290">
        <v>0</v>
      </c>
    </row>
    <row r="304" spans="1:3" s="278" customFormat="1" ht="17.25" hidden="1" customHeight="1">
      <c r="A304" s="289">
        <v>2040221</v>
      </c>
      <c r="B304" s="289" t="s">
        <v>279</v>
      </c>
      <c r="C304" s="290">
        <v>0</v>
      </c>
    </row>
    <row r="305" spans="1:3" s="278" customFormat="1" ht="17.100000000000001" hidden="1" customHeight="1">
      <c r="A305" s="289">
        <v>2040222</v>
      </c>
      <c r="B305" s="289" t="s">
        <v>280</v>
      </c>
      <c r="C305" s="290">
        <v>0</v>
      </c>
    </row>
    <row r="306" spans="1:3" s="278" customFormat="1" ht="17.100000000000001" hidden="1" customHeight="1">
      <c r="A306" s="289">
        <v>2040223</v>
      </c>
      <c r="B306" s="289" t="s">
        <v>281</v>
      </c>
      <c r="C306" s="290">
        <v>0</v>
      </c>
    </row>
    <row r="307" spans="1:3" s="278" customFormat="1" ht="17.100000000000001" hidden="1" customHeight="1">
      <c r="A307" s="289">
        <v>2040250</v>
      </c>
      <c r="B307" s="289" t="s">
        <v>105</v>
      </c>
      <c r="C307" s="290">
        <v>0</v>
      </c>
    </row>
    <row r="308" spans="1:3" s="278" customFormat="1" ht="17.100000000000001" customHeight="1">
      <c r="A308" s="285">
        <v>2040299</v>
      </c>
      <c r="B308" s="285" t="s">
        <v>282</v>
      </c>
      <c r="C308" s="288">
        <v>940</v>
      </c>
    </row>
    <row r="309" spans="1:3" s="278" customFormat="1" ht="17.100000000000001" hidden="1" customHeight="1">
      <c r="A309" s="289">
        <v>20403</v>
      </c>
      <c r="B309" s="291" t="s">
        <v>283</v>
      </c>
      <c r="C309" s="290">
        <f>SUM(C310:C315)</f>
        <v>0</v>
      </c>
    </row>
    <row r="310" spans="1:3" s="278" customFormat="1" ht="17.100000000000001" hidden="1" customHeight="1">
      <c r="A310" s="289">
        <v>2040301</v>
      </c>
      <c r="B310" s="289" t="s">
        <v>96</v>
      </c>
      <c r="C310" s="290">
        <v>0</v>
      </c>
    </row>
    <row r="311" spans="1:3" s="278" customFormat="1" ht="17.100000000000001" hidden="1" customHeight="1">
      <c r="A311" s="289">
        <v>2040302</v>
      </c>
      <c r="B311" s="289" t="s">
        <v>97</v>
      </c>
      <c r="C311" s="290">
        <v>0</v>
      </c>
    </row>
    <row r="312" spans="1:3" s="278" customFormat="1" ht="17.100000000000001" hidden="1" customHeight="1">
      <c r="A312" s="289">
        <v>2040303</v>
      </c>
      <c r="B312" s="289" t="s">
        <v>98</v>
      </c>
      <c r="C312" s="290">
        <v>0</v>
      </c>
    </row>
    <row r="313" spans="1:3" s="278" customFormat="1" ht="17.100000000000001" hidden="1" customHeight="1">
      <c r="A313" s="289">
        <v>2040304</v>
      </c>
      <c r="B313" s="289" t="s">
        <v>284</v>
      </c>
      <c r="C313" s="290">
        <v>0</v>
      </c>
    </row>
    <row r="314" spans="1:3" s="278" customFormat="1" ht="17.100000000000001" hidden="1" customHeight="1">
      <c r="A314" s="289">
        <v>2040350</v>
      </c>
      <c r="B314" s="289" t="s">
        <v>105</v>
      </c>
      <c r="C314" s="290">
        <v>0</v>
      </c>
    </row>
    <row r="315" spans="1:3" s="278" customFormat="1" ht="17.100000000000001" hidden="1" customHeight="1">
      <c r="A315" s="289">
        <v>2040399</v>
      </c>
      <c r="B315" s="289" t="s">
        <v>285</v>
      </c>
      <c r="C315" s="290">
        <v>0</v>
      </c>
    </row>
    <row r="316" spans="1:3" s="278" customFormat="1" ht="17.100000000000001" customHeight="1">
      <c r="A316" s="285">
        <v>20404</v>
      </c>
      <c r="B316" s="287" t="s">
        <v>286</v>
      </c>
      <c r="C316" s="286">
        <f>SUM(C317:C323)</f>
        <v>2343</v>
      </c>
    </row>
    <row r="317" spans="1:3" s="278" customFormat="1" ht="17.100000000000001" customHeight="1">
      <c r="A317" s="285">
        <v>2040401</v>
      </c>
      <c r="B317" s="285" t="s">
        <v>96</v>
      </c>
      <c r="C317" s="288">
        <v>2205</v>
      </c>
    </row>
    <row r="318" spans="1:3" s="278" customFormat="1" ht="17.100000000000001" customHeight="1">
      <c r="A318" s="285">
        <v>2040402</v>
      </c>
      <c r="B318" s="285" t="s">
        <v>97</v>
      </c>
      <c r="C318" s="288">
        <v>45</v>
      </c>
    </row>
    <row r="319" spans="1:3" s="278" customFormat="1" ht="17.100000000000001" hidden="1" customHeight="1">
      <c r="A319" s="289">
        <v>2040403</v>
      </c>
      <c r="B319" s="289" t="s">
        <v>98</v>
      </c>
      <c r="C319" s="290">
        <v>0</v>
      </c>
    </row>
    <row r="320" spans="1:3" s="278" customFormat="1" ht="17.100000000000001" hidden="1" customHeight="1">
      <c r="A320" s="289">
        <v>2040409</v>
      </c>
      <c r="B320" s="289" t="s">
        <v>287</v>
      </c>
      <c r="C320" s="290">
        <v>0</v>
      </c>
    </row>
    <row r="321" spans="1:3" s="278" customFormat="1" ht="17.100000000000001" hidden="1" customHeight="1">
      <c r="A321" s="289">
        <v>2040410</v>
      </c>
      <c r="B321" s="289" t="s">
        <v>288</v>
      </c>
      <c r="C321" s="290">
        <v>0</v>
      </c>
    </row>
    <row r="322" spans="1:3" s="278" customFormat="1" ht="17.100000000000001" customHeight="1">
      <c r="A322" s="285">
        <v>2040450</v>
      </c>
      <c r="B322" s="285" t="s">
        <v>105</v>
      </c>
      <c r="C322" s="288">
        <v>93</v>
      </c>
    </row>
    <row r="323" spans="1:3" s="278" customFormat="1" ht="17.100000000000001" hidden="1" customHeight="1">
      <c r="A323" s="289">
        <v>2040499</v>
      </c>
      <c r="B323" s="289" t="s">
        <v>289</v>
      </c>
      <c r="C323" s="290">
        <v>0</v>
      </c>
    </row>
    <row r="324" spans="1:3" s="278" customFormat="1" ht="17.100000000000001" customHeight="1">
      <c r="A324" s="285">
        <v>20405</v>
      </c>
      <c r="B324" s="287" t="s">
        <v>290</v>
      </c>
      <c r="C324" s="286">
        <f>SUM(C325:C332)</f>
        <v>5511</v>
      </c>
    </row>
    <row r="325" spans="1:3" s="278" customFormat="1" ht="17.100000000000001" customHeight="1">
      <c r="A325" s="285">
        <v>2040501</v>
      </c>
      <c r="B325" s="285" t="s">
        <v>96</v>
      </c>
      <c r="C325" s="288">
        <v>4772</v>
      </c>
    </row>
    <row r="326" spans="1:3" s="278" customFormat="1" ht="17.100000000000001" customHeight="1">
      <c r="A326" s="285">
        <v>2040502</v>
      </c>
      <c r="B326" s="285" t="s">
        <v>97</v>
      </c>
      <c r="C326" s="288">
        <v>279</v>
      </c>
    </row>
    <row r="327" spans="1:3" s="278" customFormat="1" ht="17.100000000000001" hidden="1" customHeight="1">
      <c r="A327" s="289">
        <v>2040503</v>
      </c>
      <c r="B327" s="289" t="s">
        <v>98</v>
      </c>
      <c r="C327" s="290">
        <v>0</v>
      </c>
    </row>
    <row r="328" spans="1:3" s="278" customFormat="1" ht="17.100000000000001" customHeight="1">
      <c r="A328" s="285">
        <v>2040504</v>
      </c>
      <c r="B328" s="285" t="s">
        <v>291</v>
      </c>
      <c r="C328" s="288">
        <v>195</v>
      </c>
    </row>
    <row r="329" spans="1:3" s="278" customFormat="1" ht="17.100000000000001" hidden="1" customHeight="1">
      <c r="A329" s="289">
        <v>2040505</v>
      </c>
      <c r="B329" s="289" t="s">
        <v>292</v>
      </c>
      <c r="C329" s="290">
        <v>0</v>
      </c>
    </row>
    <row r="330" spans="1:3" s="278" customFormat="1" ht="17.100000000000001" customHeight="1">
      <c r="A330" s="285">
        <v>2040506</v>
      </c>
      <c r="B330" s="285" t="s">
        <v>293</v>
      </c>
      <c r="C330" s="288">
        <v>260</v>
      </c>
    </row>
    <row r="331" spans="1:3" s="278" customFormat="1" ht="17.100000000000001" customHeight="1">
      <c r="A331" s="285">
        <v>2040550</v>
      </c>
      <c r="B331" s="285" t="s">
        <v>105</v>
      </c>
      <c r="C331" s="288">
        <v>5</v>
      </c>
    </row>
    <row r="332" spans="1:3" s="278" customFormat="1" ht="17.100000000000001" hidden="1" customHeight="1">
      <c r="A332" s="289">
        <v>2040599</v>
      </c>
      <c r="B332" s="289" t="s">
        <v>294</v>
      </c>
      <c r="C332" s="290">
        <v>0</v>
      </c>
    </row>
    <row r="333" spans="1:3" s="278" customFormat="1" ht="17.100000000000001" customHeight="1">
      <c r="A333" s="285">
        <v>20406</v>
      </c>
      <c r="B333" s="287" t="s">
        <v>295</v>
      </c>
      <c r="C333" s="286">
        <f>SUM(C334:C346)</f>
        <v>1951</v>
      </c>
    </row>
    <row r="334" spans="1:3" s="278" customFormat="1" ht="17.100000000000001" customHeight="1">
      <c r="A334" s="285">
        <v>2040601</v>
      </c>
      <c r="B334" s="285" t="s">
        <v>96</v>
      </c>
      <c r="C334" s="288">
        <v>1341</v>
      </c>
    </row>
    <row r="335" spans="1:3" s="278" customFormat="1" ht="17.100000000000001" customHeight="1">
      <c r="A335" s="285">
        <v>2040602</v>
      </c>
      <c r="B335" s="285" t="s">
        <v>97</v>
      </c>
      <c r="C335" s="288">
        <v>152</v>
      </c>
    </row>
    <row r="336" spans="1:3" s="278" customFormat="1" ht="17.100000000000001" hidden="1" customHeight="1">
      <c r="A336" s="289">
        <v>2040603</v>
      </c>
      <c r="B336" s="289" t="s">
        <v>98</v>
      </c>
      <c r="C336" s="290">
        <v>0</v>
      </c>
    </row>
    <row r="337" spans="1:3" s="278" customFormat="1" ht="17.100000000000001" customHeight="1">
      <c r="A337" s="285">
        <v>2040604</v>
      </c>
      <c r="B337" s="285" t="s">
        <v>296</v>
      </c>
      <c r="C337" s="288">
        <v>79</v>
      </c>
    </row>
    <row r="338" spans="1:3" s="278" customFormat="1" ht="17.100000000000001" customHeight="1">
      <c r="A338" s="285">
        <v>2040605</v>
      </c>
      <c r="B338" s="285" t="s">
        <v>297</v>
      </c>
      <c r="C338" s="288">
        <v>20</v>
      </c>
    </row>
    <row r="339" spans="1:3" s="278" customFormat="1" ht="17.100000000000001" customHeight="1">
      <c r="A339" s="285">
        <v>2040606</v>
      </c>
      <c r="B339" s="285" t="s">
        <v>298</v>
      </c>
      <c r="C339" s="288">
        <v>36</v>
      </c>
    </row>
    <row r="340" spans="1:3" s="278" customFormat="1" ht="17.100000000000001" customHeight="1">
      <c r="A340" s="285">
        <v>2040607</v>
      </c>
      <c r="B340" s="285" t="s">
        <v>299</v>
      </c>
      <c r="C340" s="288">
        <v>210</v>
      </c>
    </row>
    <row r="341" spans="1:3" s="278" customFormat="1" ht="17.100000000000001" hidden="1" customHeight="1">
      <c r="A341" s="289">
        <v>2040608</v>
      </c>
      <c r="B341" s="289" t="s">
        <v>300</v>
      </c>
      <c r="C341" s="290">
        <v>0</v>
      </c>
    </row>
    <row r="342" spans="1:3" s="278" customFormat="1" ht="17.100000000000001" customHeight="1">
      <c r="A342" s="285">
        <v>2040610</v>
      </c>
      <c r="B342" s="285" t="s">
        <v>301</v>
      </c>
      <c r="C342" s="288">
        <v>72</v>
      </c>
    </row>
    <row r="343" spans="1:3" s="278" customFormat="1" ht="17.100000000000001" customHeight="1">
      <c r="A343" s="285">
        <v>2040612</v>
      </c>
      <c r="B343" s="285" t="s">
        <v>302</v>
      </c>
      <c r="C343" s="288">
        <v>29</v>
      </c>
    </row>
    <row r="344" spans="1:3" s="278" customFormat="1" ht="17.100000000000001" hidden="1" customHeight="1">
      <c r="A344" s="289">
        <v>2040613</v>
      </c>
      <c r="B344" s="289" t="s">
        <v>137</v>
      </c>
      <c r="C344" s="290">
        <v>0</v>
      </c>
    </row>
    <row r="345" spans="1:3" s="278" customFormat="1" ht="17.100000000000001" customHeight="1">
      <c r="A345" s="285">
        <v>2040650</v>
      </c>
      <c r="B345" s="285" t="s">
        <v>105</v>
      </c>
      <c r="C345" s="288">
        <v>2</v>
      </c>
    </row>
    <row r="346" spans="1:3" s="278" customFormat="1" ht="17.100000000000001" customHeight="1">
      <c r="A346" s="285">
        <v>2040699</v>
      </c>
      <c r="B346" s="285" t="s">
        <v>303</v>
      </c>
      <c r="C346" s="288">
        <v>10</v>
      </c>
    </row>
    <row r="347" spans="1:3" s="278" customFormat="1" ht="17.100000000000001" hidden="1" customHeight="1">
      <c r="A347" s="289">
        <v>20407</v>
      </c>
      <c r="B347" s="291" t="s">
        <v>304</v>
      </c>
      <c r="C347" s="290">
        <f>SUM(C348:C356)</f>
        <v>0</v>
      </c>
    </row>
    <row r="348" spans="1:3" s="278" customFormat="1" ht="17.100000000000001" hidden="1" customHeight="1">
      <c r="A348" s="289">
        <v>2040701</v>
      </c>
      <c r="B348" s="289" t="s">
        <v>96</v>
      </c>
      <c r="C348" s="290">
        <v>0</v>
      </c>
    </row>
    <row r="349" spans="1:3" s="278" customFormat="1" ht="17.100000000000001" hidden="1" customHeight="1">
      <c r="A349" s="289">
        <v>2040702</v>
      </c>
      <c r="B349" s="289" t="s">
        <v>97</v>
      </c>
      <c r="C349" s="290">
        <v>0</v>
      </c>
    </row>
    <row r="350" spans="1:3" s="278" customFormat="1" ht="17.100000000000001" hidden="1" customHeight="1">
      <c r="A350" s="289">
        <v>2040703</v>
      </c>
      <c r="B350" s="289" t="s">
        <v>98</v>
      </c>
      <c r="C350" s="290">
        <v>0</v>
      </c>
    </row>
    <row r="351" spans="1:3" s="278" customFormat="1" ht="17.100000000000001" hidden="1" customHeight="1">
      <c r="A351" s="289">
        <v>2040704</v>
      </c>
      <c r="B351" s="289" t="s">
        <v>305</v>
      </c>
      <c r="C351" s="290">
        <v>0</v>
      </c>
    </row>
    <row r="352" spans="1:3" s="278" customFormat="1" ht="17.100000000000001" hidden="1" customHeight="1">
      <c r="A352" s="289">
        <v>2040705</v>
      </c>
      <c r="B352" s="289" t="s">
        <v>306</v>
      </c>
      <c r="C352" s="290">
        <v>0</v>
      </c>
    </row>
    <row r="353" spans="1:3" s="278" customFormat="1" ht="17.100000000000001" hidden="1" customHeight="1">
      <c r="A353" s="289">
        <v>2040706</v>
      </c>
      <c r="B353" s="289" t="s">
        <v>307</v>
      </c>
      <c r="C353" s="290">
        <v>0</v>
      </c>
    </row>
    <row r="354" spans="1:3" s="278" customFormat="1" ht="17.100000000000001" hidden="1" customHeight="1">
      <c r="A354" s="289">
        <v>2040707</v>
      </c>
      <c r="B354" s="289" t="s">
        <v>137</v>
      </c>
      <c r="C354" s="290">
        <v>0</v>
      </c>
    </row>
    <row r="355" spans="1:3" s="278" customFormat="1" ht="17.100000000000001" hidden="1" customHeight="1">
      <c r="A355" s="289">
        <v>2040750</v>
      </c>
      <c r="B355" s="289" t="s">
        <v>105</v>
      </c>
      <c r="C355" s="290">
        <v>0</v>
      </c>
    </row>
    <row r="356" spans="1:3" s="278" customFormat="1" ht="17.100000000000001" hidden="1" customHeight="1">
      <c r="A356" s="289">
        <v>2040799</v>
      </c>
      <c r="B356" s="289" t="s">
        <v>308</v>
      </c>
      <c r="C356" s="290">
        <v>0</v>
      </c>
    </row>
    <row r="357" spans="1:3" s="278" customFormat="1" ht="17.100000000000001" hidden="1" customHeight="1">
      <c r="A357" s="289">
        <v>20408</v>
      </c>
      <c r="B357" s="291" t="s">
        <v>309</v>
      </c>
      <c r="C357" s="290">
        <f>SUM(C358:C366)</f>
        <v>0</v>
      </c>
    </row>
    <row r="358" spans="1:3" s="278" customFormat="1" ht="17.100000000000001" hidden="1" customHeight="1">
      <c r="A358" s="289">
        <v>2040801</v>
      </c>
      <c r="B358" s="289" t="s">
        <v>96</v>
      </c>
      <c r="C358" s="290">
        <v>0</v>
      </c>
    </row>
    <row r="359" spans="1:3" s="278" customFormat="1" ht="17.100000000000001" hidden="1" customHeight="1">
      <c r="A359" s="289">
        <v>2040802</v>
      </c>
      <c r="B359" s="289" t="s">
        <v>97</v>
      </c>
      <c r="C359" s="290">
        <v>0</v>
      </c>
    </row>
    <row r="360" spans="1:3" s="278" customFormat="1" ht="17.100000000000001" hidden="1" customHeight="1">
      <c r="A360" s="289">
        <v>2040803</v>
      </c>
      <c r="B360" s="289" t="s">
        <v>98</v>
      </c>
      <c r="C360" s="290">
        <v>0</v>
      </c>
    </row>
    <row r="361" spans="1:3" s="278" customFormat="1" ht="17.100000000000001" hidden="1" customHeight="1">
      <c r="A361" s="289">
        <v>2040804</v>
      </c>
      <c r="B361" s="289" t="s">
        <v>310</v>
      </c>
      <c r="C361" s="290">
        <v>0</v>
      </c>
    </row>
    <row r="362" spans="1:3" s="278" customFormat="1" ht="17.100000000000001" hidden="1" customHeight="1">
      <c r="A362" s="289">
        <v>2040805</v>
      </c>
      <c r="B362" s="289" t="s">
        <v>311</v>
      </c>
      <c r="C362" s="290">
        <v>0</v>
      </c>
    </row>
    <row r="363" spans="1:3" s="278" customFormat="1" ht="17.100000000000001" hidden="1" customHeight="1">
      <c r="A363" s="289">
        <v>2040806</v>
      </c>
      <c r="B363" s="289" t="s">
        <v>312</v>
      </c>
      <c r="C363" s="290">
        <v>0</v>
      </c>
    </row>
    <row r="364" spans="1:3" s="278" customFormat="1" ht="17.100000000000001" hidden="1" customHeight="1">
      <c r="A364" s="289">
        <v>2040807</v>
      </c>
      <c r="B364" s="289" t="s">
        <v>137</v>
      </c>
      <c r="C364" s="290">
        <v>0</v>
      </c>
    </row>
    <row r="365" spans="1:3" s="278" customFormat="1" ht="17.100000000000001" hidden="1" customHeight="1">
      <c r="A365" s="289">
        <v>2040850</v>
      </c>
      <c r="B365" s="289" t="s">
        <v>105</v>
      </c>
      <c r="C365" s="290">
        <v>0</v>
      </c>
    </row>
    <row r="366" spans="1:3" s="278" customFormat="1" ht="17.100000000000001" hidden="1" customHeight="1">
      <c r="A366" s="289">
        <v>2040899</v>
      </c>
      <c r="B366" s="289" t="s">
        <v>313</v>
      </c>
      <c r="C366" s="290">
        <v>0</v>
      </c>
    </row>
    <row r="367" spans="1:3" s="278" customFormat="1" ht="17.100000000000001" hidden="1" customHeight="1">
      <c r="A367" s="289">
        <v>20409</v>
      </c>
      <c r="B367" s="291" t="s">
        <v>314</v>
      </c>
      <c r="C367" s="290">
        <f>SUM(C368:C374)</f>
        <v>0</v>
      </c>
    </row>
    <row r="368" spans="1:3" s="278" customFormat="1" ht="17.100000000000001" hidden="1" customHeight="1">
      <c r="A368" s="289">
        <v>2040901</v>
      </c>
      <c r="B368" s="289" t="s">
        <v>96</v>
      </c>
      <c r="C368" s="290">
        <v>0</v>
      </c>
    </row>
    <row r="369" spans="1:3" s="278" customFormat="1" ht="17.100000000000001" hidden="1" customHeight="1">
      <c r="A369" s="289">
        <v>2040902</v>
      </c>
      <c r="B369" s="289" t="s">
        <v>97</v>
      </c>
      <c r="C369" s="290">
        <v>0</v>
      </c>
    </row>
    <row r="370" spans="1:3" s="278" customFormat="1" ht="17.25" hidden="1" customHeight="1">
      <c r="A370" s="289">
        <v>2040903</v>
      </c>
      <c r="B370" s="289" t="s">
        <v>98</v>
      </c>
      <c r="C370" s="290">
        <v>0</v>
      </c>
    </row>
    <row r="371" spans="1:3" ht="17.100000000000001" hidden="1" customHeight="1">
      <c r="A371" s="289">
        <v>2040904</v>
      </c>
      <c r="B371" s="289" t="s">
        <v>315</v>
      </c>
      <c r="C371" s="290">
        <v>0</v>
      </c>
    </row>
    <row r="372" spans="1:3" ht="17.100000000000001" hidden="1" customHeight="1">
      <c r="A372" s="289">
        <v>2040905</v>
      </c>
      <c r="B372" s="289" t="s">
        <v>316</v>
      </c>
      <c r="C372" s="290">
        <v>0</v>
      </c>
    </row>
    <row r="373" spans="1:3" ht="17.100000000000001" hidden="1" customHeight="1">
      <c r="A373" s="289">
        <v>2040950</v>
      </c>
      <c r="B373" s="289" t="s">
        <v>105</v>
      </c>
      <c r="C373" s="290">
        <v>0</v>
      </c>
    </row>
    <row r="374" spans="1:3" ht="17.100000000000001" hidden="1" customHeight="1">
      <c r="A374" s="289">
        <v>2040999</v>
      </c>
      <c r="B374" s="289" t="s">
        <v>317</v>
      </c>
      <c r="C374" s="290">
        <v>0</v>
      </c>
    </row>
    <row r="375" spans="1:3" ht="17.100000000000001" hidden="1" customHeight="1">
      <c r="A375" s="289">
        <v>20410</v>
      </c>
      <c r="B375" s="291" t="s">
        <v>318</v>
      </c>
      <c r="C375" s="290">
        <f>SUM(C376:C380)</f>
        <v>0</v>
      </c>
    </row>
    <row r="376" spans="1:3" ht="17.100000000000001" hidden="1" customHeight="1">
      <c r="A376" s="289">
        <v>2041001</v>
      </c>
      <c r="B376" s="289" t="s">
        <v>96</v>
      </c>
      <c r="C376" s="290">
        <v>0</v>
      </c>
    </row>
    <row r="377" spans="1:3" ht="17.100000000000001" hidden="1" customHeight="1">
      <c r="A377" s="289">
        <v>2041002</v>
      </c>
      <c r="B377" s="289" t="s">
        <v>97</v>
      </c>
      <c r="C377" s="290">
        <v>0</v>
      </c>
    </row>
    <row r="378" spans="1:3" ht="17.100000000000001" hidden="1" customHeight="1">
      <c r="A378" s="289">
        <v>2041006</v>
      </c>
      <c r="B378" s="289" t="s">
        <v>137</v>
      </c>
      <c r="C378" s="290">
        <v>0</v>
      </c>
    </row>
    <row r="379" spans="1:3" ht="17.100000000000001" hidden="1" customHeight="1">
      <c r="A379" s="289">
        <v>2041007</v>
      </c>
      <c r="B379" s="289" t="s">
        <v>319</v>
      </c>
      <c r="C379" s="290">
        <v>0</v>
      </c>
    </row>
    <row r="380" spans="1:3" ht="17.100000000000001" hidden="1" customHeight="1">
      <c r="A380" s="289">
        <v>2041099</v>
      </c>
      <c r="B380" s="289" t="s">
        <v>320</v>
      </c>
      <c r="C380" s="290">
        <v>0</v>
      </c>
    </row>
    <row r="381" spans="1:3" ht="17.100000000000001" customHeight="1">
      <c r="A381" s="285">
        <v>20499</v>
      </c>
      <c r="B381" s="287" t="s">
        <v>321</v>
      </c>
      <c r="C381" s="286">
        <f>SUM(C382:C383)</f>
        <v>4378</v>
      </c>
    </row>
    <row r="382" spans="1:3" ht="17.100000000000001" hidden="1" customHeight="1">
      <c r="A382" s="289">
        <v>2049902</v>
      </c>
      <c r="B382" s="289" t="s">
        <v>322</v>
      </c>
      <c r="C382" s="290">
        <v>0</v>
      </c>
    </row>
    <row r="383" spans="1:3" ht="17.100000000000001" customHeight="1">
      <c r="A383" s="285">
        <v>2049999</v>
      </c>
      <c r="B383" s="285" t="s">
        <v>323</v>
      </c>
      <c r="C383" s="288">
        <v>4378</v>
      </c>
    </row>
    <row r="384" spans="1:3" ht="17.100000000000001" customHeight="1">
      <c r="A384" s="285">
        <v>205</v>
      </c>
      <c r="B384" s="287" t="s">
        <v>324</v>
      </c>
      <c r="C384" s="286">
        <f>SUM(C385,C390,C397,C403,C409,C413,C417,C421,C427,C434)</f>
        <v>121040</v>
      </c>
    </row>
    <row r="385" spans="1:3" ht="17.100000000000001" customHeight="1">
      <c r="A385" s="285">
        <v>20501</v>
      </c>
      <c r="B385" s="287" t="s">
        <v>325</v>
      </c>
      <c r="C385" s="286">
        <f>SUM(C386:C389)</f>
        <v>2267</v>
      </c>
    </row>
    <row r="386" spans="1:3" ht="17.100000000000001" customHeight="1">
      <c r="A386" s="285">
        <v>2050101</v>
      </c>
      <c r="B386" s="285" t="s">
        <v>96</v>
      </c>
      <c r="C386" s="288">
        <v>2137</v>
      </c>
    </row>
    <row r="387" spans="1:3" ht="17.100000000000001" hidden="1" customHeight="1">
      <c r="A387" s="289">
        <v>2050102</v>
      </c>
      <c r="B387" s="289" t="s">
        <v>97</v>
      </c>
      <c r="C387" s="290">
        <v>0</v>
      </c>
    </row>
    <row r="388" spans="1:3" ht="17.100000000000001" customHeight="1">
      <c r="A388" s="285">
        <v>2050103</v>
      </c>
      <c r="B388" s="285" t="s">
        <v>98</v>
      </c>
      <c r="C388" s="288">
        <v>130</v>
      </c>
    </row>
    <row r="389" spans="1:3" ht="17.100000000000001" hidden="1" customHeight="1">
      <c r="A389" s="289">
        <v>2050199</v>
      </c>
      <c r="B389" s="289" t="s">
        <v>326</v>
      </c>
      <c r="C389" s="290">
        <v>0</v>
      </c>
    </row>
    <row r="390" spans="1:3" ht="17.100000000000001" customHeight="1">
      <c r="A390" s="285">
        <v>20502</v>
      </c>
      <c r="B390" s="287" t="s">
        <v>327</v>
      </c>
      <c r="C390" s="286">
        <f>SUM(C391:C396)</f>
        <v>103581</v>
      </c>
    </row>
    <row r="391" spans="1:3" ht="17.100000000000001" customHeight="1">
      <c r="A391" s="285">
        <v>2050201</v>
      </c>
      <c r="B391" s="285" t="s">
        <v>328</v>
      </c>
      <c r="C391" s="288">
        <v>23197</v>
      </c>
    </row>
    <row r="392" spans="1:3" ht="17.100000000000001" customHeight="1">
      <c r="A392" s="285">
        <v>2050202</v>
      </c>
      <c r="B392" s="285" t="s">
        <v>329</v>
      </c>
      <c r="C392" s="288">
        <v>38864</v>
      </c>
    </row>
    <row r="393" spans="1:3" ht="17.100000000000001" customHeight="1">
      <c r="A393" s="285">
        <v>2050203</v>
      </c>
      <c r="B393" s="285" t="s">
        <v>330</v>
      </c>
      <c r="C393" s="288">
        <v>26097</v>
      </c>
    </row>
    <row r="394" spans="1:3" ht="17.100000000000001" hidden="1" customHeight="1">
      <c r="A394" s="289">
        <v>2050204</v>
      </c>
      <c r="B394" s="289" t="s">
        <v>331</v>
      </c>
      <c r="C394" s="290">
        <v>0</v>
      </c>
    </row>
    <row r="395" spans="1:3" ht="17.100000000000001" customHeight="1">
      <c r="A395" s="285">
        <v>2050205</v>
      </c>
      <c r="B395" s="285" t="s">
        <v>332</v>
      </c>
      <c r="C395" s="288">
        <v>1</v>
      </c>
    </row>
    <row r="396" spans="1:3" ht="17.100000000000001" customHeight="1">
      <c r="A396" s="285">
        <v>2050299</v>
      </c>
      <c r="B396" s="285" t="s">
        <v>333</v>
      </c>
      <c r="C396" s="288">
        <v>15422</v>
      </c>
    </row>
    <row r="397" spans="1:3" ht="17.100000000000001" customHeight="1">
      <c r="A397" s="285">
        <v>20503</v>
      </c>
      <c r="B397" s="287" t="s">
        <v>334</v>
      </c>
      <c r="C397" s="286">
        <f>SUM(C398:C402)</f>
        <v>4436</v>
      </c>
    </row>
    <row r="398" spans="1:3" ht="17.100000000000001" hidden="1" customHeight="1">
      <c r="A398" s="289">
        <v>2050301</v>
      </c>
      <c r="B398" s="289" t="s">
        <v>335</v>
      </c>
      <c r="C398" s="290">
        <v>0</v>
      </c>
    </row>
    <row r="399" spans="1:3" ht="17.100000000000001" customHeight="1">
      <c r="A399" s="285">
        <v>2050302</v>
      </c>
      <c r="B399" s="285" t="s">
        <v>336</v>
      </c>
      <c r="C399" s="288">
        <v>4408</v>
      </c>
    </row>
    <row r="400" spans="1:3" ht="17.100000000000001" hidden="1" customHeight="1">
      <c r="A400" s="289">
        <v>2050303</v>
      </c>
      <c r="B400" s="289" t="s">
        <v>337</v>
      </c>
      <c r="C400" s="290">
        <v>0</v>
      </c>
    </row>
    <row r="401" spans="1:3" ht="17.100000000000001" hidden="1" customHeight="1">
      <c r="A401" s="289">
        <v>2050305</v>
      </c>
      <c r="B401" s="289" t="s">
        <v>338</v>
      </c>
      <c r="C401" s="290">
        <v>0</v>
      </c>
    </row>
    <row r="402" spans="1:3" ht="17.100000000000001" customHeight="1">
      <c r="A402" s="285">
        <v>2050399</v>
      </c>
      <c r="B402" s="285" t="s">
        <v>339</v>
      </c>
      <c r="C402" s="288">
        <v>28</v>
      </c>
    </row>
    <row r="403" spans="1:3" ht="17.100000000000001" customHeight="1">
      <c r="A403" s="285">
        <v>20504</v>
      </c>
      <c r="B403" s="287" t="s">
        <v>340</v>
      </c>
      <c r="C403" s="286">
        <f>SUM(C404:C408)</f>
        <v>31</v>
      </c>
    </row>
    <row r="404" spans="1:3" ht="17.100000000000001" hidden="1" customHeight="1">
      <c r="A404" s="289">
        <v>2050401</v>
      </c>
      <c r="B404" s="289" t="s">
        <v>341</v>
      </c>
      <c r="C404" s="290">
        <v>0</v>
      </c>
    </row>
    <row r="405" spans="1:3" ht="17.100000000000001" hidden="1" customHeight="1">
      <c r="A405" s="289">
        <v>2050402</v>
      </c>
      <c r="B405" s="289" t="s">
        <v>342</v>
      </c>
      <c r="C405" s="290">
        <v>0</v>
      </c>
    </row>
    <row r="406" spans="1:3" ht="17.100000000000001" hidden="1" customHeight="1">
      <c r="A406" s="289">
        <v>2050403</v>
      </c>
      <c r="B406" s="289" t="s">
        <v>343</v>
      </c>
      <c r="C406" s="290">
        <v>0</v>
      </c>
    </row>
    <row r="407" spans="1:3" ht="17.100000000000001" hidden="1" customHeight="1">
      <c r="A407" s="289">
        <v>2050404</v>
      </c>
      <c r="B407" s="289" t="s">
        <v>344</v>
      </c>
      <c r="C407" s="290">
        <v>0</v>
      </c>
    </row>
    <row r="408" spans="1:3" ht="17.100000000000001" customHeight="1">
      <c r="A408" s="285">
        <v>2050499</v>
      </c>
      <c r="B408" s="285" t="s">
        <v>345</v>
      </c>
      <c r="C408" s="288">
        <v>31</v>
      </c>
    </row>
    <row r="409" spans="1:3" ht="17.100000000000001" hidden="1" customHeight="1">
      <c r="A409" s="289">
        <v>20505</v>
      </c>
      <c r="B409" s="291" t="s">
        <v>346</v>
      </c>
      <c r="C409" s="290">
        <f>SUM(C410:C412)</f>
        <v>0</v>
      </c>
    </row>
    <row r="410" spans="1:3" ht="17.100000000000001" hidden="1" customHeight="1">
      <c r="A410" s="289">
        <v>2050501</v>
      </c>
      <c r="B410" s="289" t="s">
        <v>347</v>
      </c>
      <c r="C410" s="290">
        <v>0</v>
      </c>
    </row>
    <row r="411" spans="1:3" ht="17.100000000000001" hidden="1" customHeight="1">
      <c r="A411" s="289">
        <v>2050502</v>
      </c>
      <c r="B411" s="289" t="s">
        <v>348</v>
      </c>
      <c r="C411" s="290">
        <v>0</v>
      </c>
    </row>
    <row r="412" spans="1:3" ht="17.100000000000001" hidden="1" customHeight="1">
      <c r="A412" s="289">
        <v>2050599</v>
      </c>
      <c r="B412" s="289" t="s">
        <v>349</v>
      </c>
      <c r="C412" s="290">
        <v>0</v>
      </c>
    </row>
    <row r="413" spans="1:3" ht="17.100000000000001" hidden="1" customHeight="1">
      <c r="A413" s="289">
        <v>20506</v>
      </c>
      <c r="B413" s="291" t="s">
        <v>350</v>
      </c>
      <c r="C413" s="290">
        <f>SUM(C414:C416)</f>
        <v>0</v>
      </c>
    </row>
    <row r="414" spans="1:3" ht="17.100000000000001" hidden="1" customHeight="1">
      <c r="A414" s="289">
        <v>2050601</v>
      </c>
      <c r="B414" s="289" t="s">
        <v>351</v>
      </c>
      <c r="C414" s="290">
        <v>0</v>
      </c>
    </row>
    <row r="415" spans="1:3" ht="17.100000000000001" hidden="1" customHeight="1">
      <c r="A415" s="289">
        <v>2050602</v>
      </c>
      <c r="B415" s="289" t="s">
        <v>352</v>
      </c>
      <c r="C415" s="290">
        <v>0</v>
      </c>
    </row>
    <row r="416" spans="1:3" ht="17.100000000000001" hidden="1" customHeight="1">
      <c r="A416" s="289">
        <v>2050699</v>
      </c>
      <c r="B416" s="289" t="s">
        <v>353</v>
      </c>
      <c r="C416" s="290">
        <v>0</v>
      </c>
    </row>
    <row r="417" spans="1:3" ht="17.100000000000001" customHeight="1">
      <c r="A417" s="285">
        <v>20507</v>
      </c>
      <c r="B417" s="287" t="s">
        <v>354</v>
      </c>
      <c r="C417" s="286">
        <f>SUM(C418:C420)</f>
        <v>694</v>
      </c>
    </row>
    <row r="418" spans="1:3" ht="17.100000000000001" customHeight="1">
      <c r="A418" s="285">
        <v>2050701</v>
      </c>
      <c r="B418" s="285" t="s">
        <v>355</v>
      </c>
      <c r="C418" s="288">
        <v>694</v>
      </c>
    </row>
    <row r="419" spans="1:3" ht="17.100000000000001" hidden="1" customHeight="1">
      <c r="A419" s="289">
        <v>2050702</v>
      </c>
      <c r="B419" s="289" t="s">
        <v>356</v>
      </c>
      <c r="C419" s="290">
        <v>0</v>
      </c>
    </row>
    <row r="420" spans="1:3" ht="17.100000000000001" hidden="1" customHeight="1">
      <c r="A420" s="289">
        <v>2050799</v>
      </c>
      <c r="B420" s="289" t="s">
        <v>357</v>
      </c>
      <c r="C420" s="290">
        <v>0</v>
      </c>
    </row>
    <row r="421" spans="1:3" ht="17.100000000000001" customHeight="1">
      <c r="A421" s="285">
        <v>20508</v>
      </c>
      <c r="B421" s="287" t="s">
        <v>358</v>
      </c>
      <c r="C421" s="286">
        <f>SUM(C422:C426)</f>
        <v>608</v>
      </c>
    </row>
    <row r="422" spans="1:3" ht="17.100000000000001" customHeight="1">
      <c r="A422" s="285">
        <v>2050801</v>
      </c>
      <c r="B422" s="285" t="s">
        <v>359</v>
      </c>
      <c r="C422" s="288">
        <v>145</v>
      </c>
    </row>
    <row r="423" spans="1:3" ht="17.100000000000001" customHeight="1">
      <c r="A423" s="285">
        <v>2050802</v>
      </c>
      <c r="B423" s="285" t="s">
        <v>360</v>
      </c>
      <c r="C423" s="288">
        <v>463</v>
      </c>
    </row>
    <row r="424" spans="1:3" ht="17.100000000000001" hidden="1" customHeight="1">
      <c r="A424" s="289">
        <v>2050803</v>
      </c>
      <c r="B424" s="289" t="s">
        <v>361</v>
      </c>
      <c r="C424" s="290">
        <v>0</v>
      </c>
    </row>
    <row r="425" spans="1:3" ht="17.100000000000001" hidden="1" customHeight="1">
      <c r="A425" s="289">
        <v>2050804</v>
      </c>
      <c r="B425" s="289" t="s">
        <v>362</v>
      </c>
      <c r="C425" s="290">
        <v>0</v>
      </c>
    </row>
    <row r="426" spans="1:3" ht="17.100000000000001" hidden="1" customHeight="1">
      <c r="A426" s="289">
        <v>2050899</v>
      </c>
      <c r="B426" s="289" t="s">
        <v>363</v>
      </c>
      <c r="C426" s="290">
        <v>0</v>
      </c>
    </row>
    <row r="427" spans="1:3" ht="17.100000000000001" customHeight="1">
      <c r="A427" s="285">
        <v>20509</v>
      </c>
      <c r="B427" s="287" t="s">
        <v>364</v>
      </c>
      <c r="C427" s="286">
        <f>SUM(C428:C433)</f>
        <v>4262</v>
      </c>
    </row>
    <row r="428" spans="1:3" ht="17.100000000000001" hidden="1" customHeight="1">
      <c r="A428" s="289">
        <v>2050901</v>
      </c>
      <c r="B428" s="289" t="s">
        <v>365</v>
      </c>
      <c r="C428" s="290">
        <v>0</v>
      </c>
    </row>
    <row r="429" spans="1:3" ht="17.100000000000001" hidden="1" customHeight="1">
      <c r="A429" s="289">
        <v>2050902</v>
      </c>
      <c r="B429" s="289" t="s">
        <v>366</v>
      </c>
      <c r="C429" s="290">
        <v>0</v>
      </c>
    </row>
    <row r="430" spans="1:3" ht="17.100000000000001" hidden="1" customHeight="1">
      <c r="A430" s="289">
        <v>2050903</v>
      </c>
      <c r="B430" s="289" t="s">
        <v>367</v>
      </c>
      <c r="C430" s="290">
        <v>0</v>
      </c>
    </row>
    <row r="431" spans="1:3" ht="17.100000000000001" customHeight="1">
      <c r="A431" s="285">
        <v>2050904</v>
      </c>
      <c r="B431" s="285" t="s">
        <v>368</v>
      </c>
      <c r="C431" s="288">
        <v>10</v>
      </c>
    </row>
    <row r="432" spans="1:3" ht="17.100000000000001" hidden="1" customHeight="1">
      <c r="A432" s="289">
        <v>2050905</v>
      </c>
      <c r="B432" s="289" t="s">
        <v>369</v>
      </c>
      <c r="C432" s="290">
        <v>0</v>
      </c>
    </row>
    <row r="433" spans="1:3" ht="17.100000000000001" customHeight="1">
      <c r="A433" s="285">
        <v>2050999</v>
      </c>
      <c r="B433" s="285" t="s">
        <v>370</v>
      </c>
      <c r="C433" s="288">
        <v>4252</v>
      </c>
    </row>
    <row r="434" spans="1:3" ht="17.100000000000001" customHeight="1">
      <c r="A434" s="285">
        <v>20599</v>
      </c>
      <c r="B434" s="287" t="s">
        <v>371</v>
      </c>
      <c r="C434" s="286">
        <f>C435</f>
        <v>5161</v>
      </c>
    </row>
    <row r="435" spans="1:3" ht="17.100000000000001" customHeight="1">
      <c r="A435" s="285">
        <v>2059999</v>
      </c>
      <c r="B435" s="285" t="s">
        <v>372</v>
      </c>
      <c r="C435" s="288">
        <v>5161</v>
      </c>
    </row>
    <row r="436" spans="1:3" ht="17.100000000000001" customHeight="1">
      <c r="A436" s="285">
        <v>206</v>
      </c>
      <c r="B436" s="287" t="s">
        <v>373</v>
      </c>
      <c r="C436" s="286">
        <f>SUM(C437,C442,C451,C457,C462,C467,C472,C479,C483,C487)</f>
        <v>2015</v>
      </c>
    </row>
    <row r="437" spans="1:3" ht="17.100000000000001" customHeight="1">
      <c r="A437" s="285">
        <v>20601</v>
      </c>
      <c r="B437" s="287" t="s">
        <v>374</v>
      </c>
      <c r="C437" s="286">
        <f>SUM(C438:C441)</f>
        <v>356</v>
      </c>
    </row>
    <row r="438" spans="1:3" ht="17.100000000000001" customHeight="1">
      <c r="A438" s="285">
        <v>2060101</v>
      </c>
      <c r="B438" s="285" t="s">
        <v>96</v>
      </c>
      <c r="C438" s="288">
        <v>355</v>
      </c>
    </row>
    <row r="439" spans="1:3" ht="17.100000000000001" hidden="1" customHeight="1">
      <c r="A439" s="289">
        <v>2060102</v>
      </c>
      <c r="B439" s="289" t="s">
        <v>97</v>
      </c>
      <c r="C439" s="290">
        <v>0</v>
      </c>
    </row>
    <row r="440" spans="1:3" ht="17.100000000000001" customHeight="1">
      <c r="A440" s="285">
        <v>2060103</v>
      </c>
      <c r="B440" s="285" t="s">
        <v>98</v>
      </c>
      <c r="C440" s="288">
        <v>1</v>
      </c>
    </row>
    <row r="441" spans="1:3" ht="17.100000000000001" hidden="1" customHeight="1">
      <c r="A441" s="289">
        <v>2060199</v>
      </c>
      <c r="B441" s="289" t="s">
        <v>375</v>
      </c>
      <c r="C441" s="290">
        <v>0</v>
      </c>
    </row>
    <row r="442" spans="1:3" ht="17.100000000000001" hidden="1" customHeight="1">
      <c r="A442" s="289">
        <v>20602</v>
      </c>
      <c r="B442" s="291" t="s">
        <v>376</v>
      </c>
      <c r="C442" s="290">
        <f>SUM(C443:C450)</f>
        <v>0</v>
      </c>
    </row>
    <row r="443" spans="1:3" ht="17.100000000000001" hidden="1" customHeight="1">
      <c r="A443" s="289">
        <v>2060201</v>
      </c>
      <c r="B443" s="289" t="s">
        <v>377</v>
      </c>
      <c r="C443" s="290">
        <v>0</v>
      </c>
    </row>
    <row r="444" spans="1:3" ht="17.100000000000001" hidden="1" customHeight="1">
      <c r="A444" s="289">
        <v>2060203</v>
      </c>
      <c r="B444" s="289" t="s">
        <v>378</v>
      </c>
      <c r="C444" s="290">
        <v>0</v>
      </c>
    </row>
    <row r="445" spans="1:3" ht="17.100000000000001" hidden="1" customHeight="1">
      <c r="A445" s="289">
        <v>2060204</v>
      </c>
      <c r="B445" s="289" t="s">
        <v>379</v>
      </c>
      <c r="C445" s="290">
        <v>0</v>
      </c>
    </row>
    <row r="446" spans="1:3" ht="17.100000000000001" hidden="1" customHeight="1">
      <c r="A446" s="289">
        <v>2060205</v>
      </c>
      <c r="B446" s="289" t="s">
        <v>380</v>
      </c>
      <c r="C446" s="290">
        <v>0</v>
      </c>
    </row>
    <row r="447" spans="1:3" ht="17.100000000000001" hidden="1" customHeight="1">
      <c r="A447" s="289">
        <v>2060206</v>
      </c>
      <c r="B447" s="289" t="s">
        <v>381</v>
      </c>
      <c r="C447" s="290">
        <v>0</v>
      </c>
    </row>
    <row r="448" spans="1:3" ht="17.100000000000001" hidden="1" customHeight="1">
      <c r="A448" s="289">
        <v>2060207</v>
      </c>
      <c r="B448" s="289" t="s">
        <v>382</v>
      </c>
      <c r="C448" s="290">
        <v>0</v>
      </c>
    </row>
    <row r="449" spans="1:3" ht="17.100000000000001" hidden="1" customHeight="1">
      <c r="A449" s="289">
        <v>2060208</v>
      </c>
      <c r="B449" s="289" t="s">
        <v>383</v>
      </c>
      <c r="C449" s="290">
        <v>0</v>
      </c>
    </row>
    <row r="450" spans="1:3" ht="17.100000000000001" hidden="1" customHeight="1">
      <c r="A450" s="289">
        <v>2060299</v>
      </c>
      <c r="B450" s="289" t="s">
        <v>384</v>
      </c>
      <c r="C450" s="290">
        <v>0</v>
      </c>
    </row>
    <row r="451" spans="1:3" ht="17.100000000000001" hidden="1" customHeight="1">
      <c r="A451" s="289">
        <v>20603</v>
      </c>
      <c r="B451" s="291" t="s">
        <v>385</v>
      </c>
      <c r="C451" s="290">
        <f>SUM(C452:C456)</f>
        <v>0</v>
      </c>
    </row>
    <row r="452" spans="1:3" ht="17.100000000000001" hidden="1" customHeight="1">
      <c r="A452" s="289">
        <v>2060301</v>
      </c>
      <c r="B452" s="289" t="s">
        <v>377</v>
      </c>
      <c r="C452" s="290">
        <v>0</v>
      </c>
    </row>
    <row r="453" spans="1:3" ht="17.100000000000001" hidden="1" customHeight="1">
      <c r="A453" s="289">
        <v>2060302</v>
      </c>
      <c r="B453" s="289" t="s">
        <v>386</v>
      </c>
      <c r="C453" s="290">
        <v>0</v>
      </c>
    </row>
    <row r="454" spans="1:3" ht="17.100000000000001" hidden="1" customHeight="1">
      <c r="A454" s="289">
        <v>2060303</v>
      </c>
      <c r="B454" s="289" t="s">
        <v>387</v>
      </c>
      <c r="C454" s="290">
        <v>0</v>
      </c>
    </row>
    <row r="455" spans="1:3" ht="17.100000000000001" hidden="1" customHeight="1">
      <c r="A455" s="289">
        <v>2060304</v>
      </c>
      <c r="B455" s="289" t="s">
        <v>388</v>
      </c>
      <c r="C455" s="290">
        <v>0</v>
      </c>
    </row>
    <row r="456" spans="1:3" ht="17.100000000000001" hidden="1" customHeight="1">
      <c r="A456" s="289">
        <v>2060399</v>
      </c>
      <c r="B456" s="289" t="s">
        <v>389</v>
      </c>
      <c r="C456" s="290">
        <v>0</v>
      </c>
    </row>
    <row r="457" spans="1:3" ht="17.100000000000001" hidden="1" customHeight="1">
      <c r="A457" s="289">
        <v>20604</v>
      </c>
      <c r="B457" s="291" t="s">
        <v>390</v>
      </c>
      <c r="C457" s="290">
        <f>SUM(C458:C461)</f>
        <v>0</v>
      </c>
    </row>
    <row r="458" spans="1:3" ht="17.100000000000001" hidden="1" customHeight="1">
      <c r="A458" s="289">
        <v>2060401</v>
      </c>
      <c r="B458" s="289" t="s">
        <v>377</v>
      </c>
      <c r="C458" s="290">
        <v>0</v>
      </c>
    </row>
    <row r="459" spans="1:3" ht="17.100000000000001" hidden="1" customHeight="1">
      <c r="A459" s="289">
        <v>2060404</v>
      </c>
      <c r="B459" s="289" t="s">
        <v>391</v>
      </c>
      <c r="C459" s="290">
        <v>0</v>
      </c>
    </row>
    <row r="460" spans="1:3" ht="17.100000000000001" hidden="1" customHeight="1">
      <c r="A460" s="289">
        <v>2060405</v>
      </c>
      <c r="B460" s="289" t="s">
        <v>392</v>
      </c>
      <c r="C460" s="290">
        <v>0</v>
      </c>
    </row>
    <row r="461" spans="1:3" ht="17.100000000000001" hidden="1" customHeight="1">
      <c r="A461" s="289">
        <v>2060499</v>
      </c>
      <c r="B461" s="289" t="s">
        <v>393</v>
      </c>
      <c r="C461" s="290">
        <v>0</v>
      </c>
    </row>
    <row r="462" spans="1:3" ht="17.100000000000001" hidden="1" customHeight="1">
      <c r="A462" s="289">
        <v>20605</v>
      </c>
      <c r="B462" s="291" t="s">
        <v>394</v>
      </c>
      <c r="C462" s="290">
        <f>SUM(C463:C466)</f>
        <v>0</v>
      </c>
    </row>
    <row r="463" spans="1:3" ht="17.100000000000001" hidden="1" customHeight="1">
      <c r="A463" s="289">
        <v>2060501</v>
      </c>
      <c r="B463" s="289" t="s">
        <v>377</v>
      </c>
      <c r="C463" s="290">
        <v>0</v>
      </c>
    </row>
    <row r="464" spans="1:3" ht="17.100000000000001" hidden="1" customHeight="1">
      <c r="A464" s="289">
        <v>2060502</v>
      </c>
      <c r="B464" s="289" t="s">
        <v>395</v>
      </c>
      <c r="C464" s="290">
        <v>0</v>
      </c>
    </row>
    <row r="465" spans="1:3" ht="17.100000000000001" hidden="1" customHeight="1">
      <c r="A465" s="289">
        <v>2060503</v>
      </c>
      <c r="B465" s="289" t="s">
        <v>396</v>
      </c>
      <c r="C465" s="290">
        <v>0</v>
      </c>
    </row>
    <row r="466" spans="1:3" ht="17.100000000000001" hidden="1" customHeight="1">
      <c r="A466" s="289">
        <v>2060599</v>
      </c>
      <c r="B466" s="289" t="s">
        <v>397</v>
      </c>
      <c r="C466" s="290">
        <v>0</v>
      </c>
    </row>
    <row r="467" spans="1:3" ht="17.100000000000001" hidden="1" customHeight="1">
      <c r="A467" s="289">
        <v>20606</v>
      </c>
      <c r="B467" s="291" t="s">
        <v>398</v>
      </c>
      <c r="C467" s="290">
        <f>SUM(C468:C471)</f>
        <v>0</v>
      </c>
    </row>
    <row r="468" spans="1:3" ht="17.100000000000001" hidden="1" customHeight="1">
      <c r="A468" s="289">
        <v>2060601</v>
      </c>
      <c r="B468" s="289" t="s">
        <v>399</v>
      </c>
      <c r="C468" s="290">
        <v>0</v>
      </c>
    </row>
    <row r="469" spans="1:3" ht="17.100000000000001" hidden="1" customHeight="1">
      <c r="A469" s="289">
        <v>2060602</v>
      </c>
      <c r="B469" s="289" t="s">
        <v>400</v>
      </c>
      <c r="C469" s="290">
        <v>0</v>
      </c>
    </row>
    <row r="470" spans="1:3" ht="17.100000000000001" hidden="1" customHeight="1">
      <c r="A470" s="289">
        <v>2060603</v>
      </c>
      <c r="B470" s="289" t="s">
        <v>401</v>
      </c>
      <c r="C470" s="290">
        <v>0</v>
      </c>
    </row>
    <row r="471" spans="1:3" ht="17.100000000000001" hidden="1" customHeight="1">
      <c r="A471" s="289">
        <v>2060699</v>
      </c>
      <c r="B471" s="289" t="s">
        <v>402</v>
      </c>
      <c r="C471" s="290">
        <v>0</v>
      </c>
    </row>
    <row r="472" spans="1:3" ht="17.100000000000001" customHeight="1">
      <c r="A472" s="285">
        <v>20607</v>
      </c>
      <c r="B472" s="287" t="s">
        <v>403</v>
      </c>
      <c r="C472" s="286">
        <f>SUM(C473:C478)</f>
        <v>253</v>
      </c>
    </row>
    <row r="473" spans="1:3" ht="17.100000000000001" customHeight="1">
      <c r="A473" s="285">
        <v>2060701</v>
      </c>
      <c r="B473" s="285" t="s">
        <v>377</v>
      </c>
      <c r="C473" s="288">
        <v>132</v>
      </c>
    </row>
    <row r="474" spans="1:3" ht="17.100000000000001" customHeight="1">
      <c r="A474" s="285">
        <v>2060702</v>
      </c>
      <c r="B474" s="285" t="s">
        <v>404</v>
      </c>
      <c r="C474" s="288">
        <v>40</v>
      </c>
    </row>
    <row r="475" spans="1:3" ht="17.100000000000001" hidden="1" customHeight="1">
      <c r="A475" s="289">
        <v>2060703</v>
      </c>
      <c r="B475" s="289" t="s">
        <v>405</v>
      </c>
      <c r="C475" s="290">
        <v>0</v>
      </c>
    </row>
    <row r="476" spans="1:3" ht="17.100000000000001" hidden="1" customHeight="1">
      <c r="A476" s="289">
        <v>2060704</v>
      </c>
      <c r="B476" s="289" t="s">
        <v>406</v>
      </c>
      <c r="C476" s="290">
        <v>0</v>
      </c>
    </row>
    <row r="477" spans="1:3" ht="17.100000000000001" hidden="1" customHeight="1">
      <c r="A477" s="289">
        <v>2060705</v>
      </c>
      <c r="B477" s="289" t="s">
        <v>407</v>
      </c>
      <c r="C477" s="290">
        <v>0</v>
      </c>
    </row>
    <row r="478" spans="1:3" ht="17.100000000000001" customHeight="1">
      <c r="A478" s="285">
        <v>2060799</v>
      </c>
      <c r="B478" s="285" t="s">
        <v>408</v>
      </c>
      <c r="C478" s="288">
        <v>81</v>
      </c>
    </row>
    <row r="479" spans="1:3" ht="17.100000000000001" hidden="1" customHeight="1">
      <c r="A479" s="289">
        <v>20608</v>
      </c>
      <c r="B479" s="291" t="s">
        <v>409</v>
      </c>
      <c r="C479" s="290">
        <f>SUM(C480:C482)</f>
        <v>0</v>
      </c>
    </row>
    <row r="480" spans="1:3" ht="17.100000000000001" hidden="1" customHeight="1">
      <c r="A480" s="289">
        <v>2060801</v>
      </c>
      <c r="B480" s="289" t="s">
        <v>410</v>
      </c>
      <c r="C480" s="290">
        <v>0</v>
      </c>
    </row>
    <row r="481" spans="1:3" ht="17.100000000000001" hidden="1" customHeight="1">
      <c r="A481" s="289">
        <v>2060802</v>
      </c>
      <c r="B481" s="289" t="s">
        <v>411</v>
      </c>
      <c r="C481" s="290">
        <v>0</v>
      </c>
    </row>
    <row r="482" spans="1:3" ht="17.100000000000001" hidden="1" customHeight="1">
      <c r="A482" s="289">
        <v>2060899</v>
      </c>
      <c r="B482" s="289" t="s">
        <v>412</v>
      </c>
      <c r="C482" s="290">
        <v>0</v>
      </c>
    </row>
    <row r="483" spans="1:3" ht="17.100000000000001" customHeight="1">
      <c r="A483" s="285">
        <v>20609</v>
      </c>
      <c r="B483" s="287" t="s">
        <v>413</v>
      </c>
      <c r="C483" s="286">
        <f>SUM(C484:C486)</f>
        <v>942</v>
      </c>
    </row>
    <row r="484" spans="1:3" ht="17.100000000000001" hidden="1" customHeight="1">
      <c r="A484" s="289">
        <v>2060901</v>
      </c>
      <c r="B484" s="289" t="s">
        <v>414</v>
      </c>
      <c r="C484" s="290">
        <v>0</v>
      </c>
    </row>
    <row r="485" spans="1:3" ht="17.100000000000001" customHeight="1">
      <c r="A485" s="285">
        <v>2060902</v>
      </c>
      <c r="B485" s="285" t="s">
        <v>415</v>
      </c>
      <c r="C485" s="288">
        <v>942</v>
      </c>
    </row>
    <row r="486" spans="1:3" ht="17.100000000000001" hidden="1" customHeight="1">
      <c r="A486" s="289">
        <v>2060999</v>
      </c>
      <c r="B486" s="289" t="s">
        <v>416</v>
      </c>
      <c r="C486" s="290">
        <v>0</v>
      </c>
    </row>
    <row r="487" spans="1:3" ht="17.100000000000001" customHeight="1">
      <c r="A487" s="285">
        <v>20699</v>
      </c>
      <c r="B487" s="287" t="s">
        <v>417</v>
      </c>
      <c r="C487" s="286">
        <f>SUM(C488:C491)</f>
        <v>464</v>
      </c>
    </row>
    <row r="488" spans="1:3" ht="17.100000000000001" customHeight="1">
      <c r="A488" s="285">
        <v>2069901</v>
      </c>
      <c r="B488" s="285" t="s">
        <v>418</v>
      </c>
      <c r="C488" s="288">
        <v>120</v>
      </c>
    </row>
    <row r="489" spans="1:3" ht="17.100000000000001" hidden="1" customHeight="1">
      <c r="A489" s="289">
        <v>2069902</v>
      </c>
      <c r="B489" s="289" t="s">
        <v>419</v>
      </c>
      <c r="C489" s="290">
        <v>0</v>
      </c>
    </row>
    <row r="490" spans="1:3" ht="17.100000000000001" hidden="1" customHeight="1">
      <c r="A490" s="289">
        <v>2069903</v>
      </c>
      <c r="B490" s="289" t="s">
        <v>420</v>
      </c>
      <c r="C490" s="290">
        <v>0</v>
      </c>
    </row>
    <row r="491" spans="1:3" ht="17.100000000000001" customHeight="1">
      <c r="A491" s="285">
        <v>2069999</v>
      </c>
      <c r="B491" s="285" t="s">
        <v>421</v>
      </c>
      <c r="C491" s="288">
        <v>344</v>
      </c>
    </row>
    <row r="492" spans="1:3" ht="17.100000000000001" customHeight="1">
      <c r="A492" s="285">
        <v>207</v>
      </c>
      <c r="B492" s="287" t="s">
        <v>422</v>
      </c>
      <c r="C492" s="286">
        <f>SUM(C493,C509,C517,C528,C537,C545)</f>
        <v>2372</v>
      </c>
    </row>
    <row r="493" spans="1:3" ht="17.100000000000001" customHeight="1">
      <c r="A493" s="285">
        <v>20701</v>
      </c>
      <c r="B493" s="287" t="s">
        <v>423</v>
      </c>
      <c r="C493" s="286">
        <f>SUM(C494:C508)</f>
        <v>1457</v>
      </c>
    </row>
    <row r="494" spans="1:3" ht="17.100000000000001" customHeight="1">
      <c r="A494" s="285">
        <v>2070101</v>
      </c>
      <c r="B494" s="285" t="s">
        <v>96</v>
      </c>
      <c r="C494" s="288">
        <v>554</v>
      </c>
    </row>
    <row r="495" spans="1:3" ht="17.100000000000001" hidden="1" customHeight="1">
      <c r="A495" s="289">
        <v>2070102</v>
      </c>
      <c r="B495" s="289" t="s">
        <v>97</v>
      </c>
      <c r="C495" s="290">
        <v>0</v>
      </c>
    </row>
    <row r="496" spans="1:3" ht="17.100000000000001" customHeight="1">
      <c r="A496" s="285">
        <v>2070103</v>
      </c>
      <c r="B496" s="285" t="s">
        <v>98</v>
      </c>
      <c r="C496" s="288">
        <v>1</v>
      </c>
    </row>
    <row r="497" spans="1:3" ht="17.100000000000001" customHeight="1">
      <c r="A497" s="285">
        <v>2070104</v>
      </c>
      <c r="B497" s="285" t="s">
        <v>424</v>
      </c>
      <c r="C497" s="288">
        <v>202</v>
      </c>
    </row>
    <row r="498" spans="1:3" ht="17.100000000000001" hidden="1" customHeight="1">
      <c r="A498" s="289">
        <v>2070105</v>
      </c>
      <c r="B498" s="289" t="s">
        <v>425</v>
      </c>
      <c r="C498" s="290">
        <v>0</v>
      </c>
    </row>
    <row r="499" spans="1:3" ht="17.100000000000001" hidden="1" customHeight="1">
      <c r="A499" s="289">
        <v>2070106</v>
      </c>
      <c r="B499" s="289" t="s">
        <v>426</v>
      </c>
      <c r="C499" s="290">
        <v>0</v>
      </c>
    </row>
    <row r="500" spans="1:3" ht="17.100000000000001" hidden="1" customHeight="1">
      <c r="A500" s="289">
        <v>2070107</v>
      </c>
      <c r="B500" s="289" t="s">
        <v>427</v>
      </c>
      <c r="C500" s="290">
        <v>0</v>
      </c>
    </row>
    <row r="501" spans="1:3" ht="17.100000000000001" customHeight="1">
      <c r="A501" s="285">
        <v>2070108</v>
      </c>
      <c r="B501" s="285" t="s">
        <v>428</v>
      </c>
      <c r="C501" s="288">
        <v>49</v>
      </c>
    </row>
    <row r="502" spans="1:3" ht="17.100000000000001" customHeight="1">
      <c r="A502" s="285">
        <v>2070109</v>
      </c>
      <c r="B502" s="285" t="s">
        <v>429</v>
      </c>
      <c r="C502" s="288">
        <v>95</v>
      </c>
    </row>
    <row r="503" spans="1:3" ht="17.100000000000001" hidden="1" customHeight="1">
      <c r="A503" s="289">
        <v>2070110</v>
      </c>
      <c r="B503" s="289" t="s">
        <v>430</v>
      </c>
      <c r="C503" s="290">
        <v>0</v>
      </c>
    </row>
    <row r="504" spans="1:3" ht="17.100000000000001" customHeight="1">
      <c r="A504" s="285">
        <v>2070111</v>
      </c>
      <c r="B504" s="285" t="s">
        <v>431</v>
      </c>
      <c r="C504" s="288">
        <v>21</v>
      </c>
    </row>
    <row r="505" spans="1:3" ht="17.100000000000001" customHeight="1">
      <c r="A505" s="285">
        <v>2070112</v>
      </c>
      <c r="B505" s="285" t="s">
        <v>432</v>
      </c>
      <c r="C505" s="288">
        <v>4</v>
      </c>
    </row>
    <row r="506" spans="1:3" ht="17.100000000000001" hidden="1" customHeight="1">
      <c r="A506" s="289">
        <v>2070113</v>
      </c>
      <c r="B506" s="289" t="s">
        <v>433</v>
      </c>
      <c r="C506" s="290">
        <v>0</v>
      </c>
    </row>
    <row r="507" spans="1:3" ht="17.100000000000001" hidden="1" customHeight="1">
      <c r="A507" s="289">
        <v>2070114</v>
      </c>
      <c r="B507" s="289" t="s">
        <v>434</v>
      </c>
      <c r="C507" s="290">
        <v>0</v>
      </c>
    </row>
    <row r="508" spans="1:3" ht="17.100000000000001" customHeight="1">
      <c r="A508" s="285">
        <v>2070199</v>
      </c>
      <c r="B508" s="285" t="s">
        <v>435</v>
      </c>
      <c r="C508" s="288">
        <v>531</v>
      </c>
    </row>
    <row r="509" spans="1:3" ht="17.100000000000001" customHeight="1">
      <c r="A509" s="285">
        <v>20702</v>
      </c>
      <c r="B509" s="287" t="s">
        <v>436</v>
      </c>
      <c r="C509" s="286">
        <f>SUM(C510:C516)</f>
        <v>56</v>
      </c>
    </row>
    <row r="510" spans="1:3" ht="17.100000000000001" hidden="1" customHeight="1">
      <c r="A510" s="289">
        <v>2070201</v>
      </c>
      <c r="B510" s="289" t="s">
        <v>96</v>
      </c>
      <c r="C510" s="290">
        <v>0</v>
      </c>
    </row>
    <row r="511" spans="1:3" ht="17.100000000000001" hidden="1" customHeight="1">
      <c r="A511" s="289">
        <v>2070202</v>
      </c>
      <c r="B511" s="289" t="s">
        <v>97</v>
      </c>
      <c r="C511" s="290">
        <v>0</v>
      </c>
    </row>
    <row r="512" spans="1:3" ht="17.100000000000001" hidden="1" customHeight="1">
      <c r="A512" s="289">
        <v>2070203</v>
      </c>
      <c r="B512" s="289" t="s">
        <v>98</v>
      </c>
      <c r="C512" s="290">
        <v>0</v>
      </c>
    </row>
    <row r="513" spans="1:3" ht="17.100000000000001" customHeight="1">
      <c r="A513" s="285">
        <v>2070204</v>
      </c>
      <c r="B513" s="285" t="s">
        <v>437</v>
      </c>
      <c r="C513" s="288">
        <v>56</v>
      </c>
    </row>
    <row r="514" spans="1:3" ht="17.100000000000001" hidden="1" customHeight="1">
      <c r="A514" s="289">
        <v>2070205</v>
      </c>
      <c r="B514" s="289" t="s">
        <v>438</v>
      </c>
      <c r="C514" s="290">
        <v>0</v>
      </c>
    </row>
    <row r="515" spans="1:3" ht="17.100000000000001" hidden="1" customHeight="1">
      <c r="A515" s="289">
        <v>2070206</v>
      </c>
      <c r="B515" s="289" t="s">
        <v>439</v>
      </c>
      <c r="C515" s="290">
        <v>0</v>
      </c>
    </row>
    <row r="516" spans="1:3" ht="17.100000000000001" hidden="1" customHeight="1">
      <c r="A516" s="289">
        <v>2070299</v>
      </c>
      <c r="B516" s="289" t="s">
        <v>440</v>
      </c>
      <c r="C516" s="290">
        <v>0</v>
      </c>
    </row>
    <row r="517" spans="1:3" ht="17.100000000000001" customHeight="1">
      <c r="A517" s="285">
        <v>20703</v>
      </c>
      <c r="B517" s="287" t="s">
        <v>441</v>
      </c>
      <c r="C517" s="286">
        <f>SUM(C518:C527)</f>
        <v>520</v>
      </c>
    </row>
    <row r="518" spans="1:3" ht="17.100000000000001" customHeight="1">
      <c r="A518" s="285">
        <v>2070301</v>
      </c>
      <c r="B518" s="285" t="s">
        <v>96</v>
      </c>
      <c r="C518" s="288">
        <v>402</v>
      </c>
    </row>
    <row r="519" spans="1:3" ht="17.100000000000001" hidden="1" customHeight="1">
      <c r="A519" s="289">
        <v>2070302</v>
      </c>
      <c r="B519" s="289" t="s">
        <v>97</v>
      </c>
      <c r="C519" s="290">
        <v>0</v>
      </c>
    </row>
    <row r="520" spans="1:3" ht="17.100000000000001" hidden="1" customHeight="1">
      <c r="A520" s="289">
        <v>2070303</v>
      </c>
      <c r="B520" s="289" t="s">
        <v>98</v>
      </c>
      <c r="C520" s="290">
        <v>0</v>
      </c>
    </row>
    <row r="521" spans="1:3" ht="17.100000000000001" hidden="1" customHeight="1">
      <c r="A521" s="289">
        <v>2070304</v>
      </c>
      <c r="B521" s="289" t="s">
        <v>442</v>
      </c>
      <c r="C521" s="290">
        <v>0</v>
      </c>
    </row>
    <row r="522" spans="1:3" ht="17.100000000000001" hidden="1" customHeight="1">
      <c r="A522" s="289">
        <v>2070305</v>
      </c>
      <c r="B522" s="289" t="s">
        <v>443</v>
      </c>
      <c r="C522" s="290">
        <v>0</v>
      </c>
    </row>
    <row r="523" spans="1:3" ht="17.100000000000001" hidden="1" customHeight="1">
      <c r="A523" s="289">
        <v>2070306</v>
      </c>
      <c r="B523" s="289" t="s">
        <v>444</v>
      </c>
      <c r="C523" s="290">
        <v>0</v>
      </c>
    </row>
    <row r="524" spans="1:3" ht="17.100000000000001" customHeight="1">
      <c r="A524" s="285">
        <v>2070307</v>
      </c>
      <c r="B524" s="285" t="s">
        <v>445</v>
      </c>
      <c r="C524" s="288">
        <v>118</v>
      </c>
    </row>
    <row r="525" spans="1:3" ht="17.100000000000001" hidden="1" customHeight="1">
      <c r="A525" s="289">
        <v>2070308</v>
      </c>
      <c r="B525" s="289" t="s">
        <v>446</v>
      </c>
      <c r="C525" s="290">
        <v>0</v>
      </c>
    </row>
    <row r="526" spans="1:3" ht="17.100000000000001" hidden="1" customHeight="1">
      <c r="A526" s="289">
        <v>2070309</v>
      </c>
      <c r="B526" s="289" t="s">
        <v>447</v>
      </c>
      <c r="C526" s="290">
        <v>0</v>
      </c>
    </row>
    <row r="527" spans="1:3" ht="17.100000000000001" hidden="1" customHeight="1">
      <c r="A527" s="289">
        <v>2070399</v>
      </c>
      <c r="B527" s="289" t="s">
        <v>448</v>
      </c>
      <c r="C527" s="290">
        <v>0</v>
      </c>
    </row>
    <row r="528" spans="1:3" ht="17.100000000000001" customHeight="1">
      <c r="A528" s="285">
        <v>20706</v>
      </c>
      <c r="B528" s="292" t="s">
        <v>449</v>
      </c>
      <c r="C528" s="286">
        <f>SUM(C529:C536)</f>
        <v>3</v>
      </c>
    </row>
    <row r="529" spans="1:3" ht="17.100000000000001" hidden="1" customHeight="1">
      <c r="A529" s="289">
        <v>2070601</v>
      </c>
      <c r="B529" s="293" t="s">
        <v>96</v>
      </c>
      <c r="C529" s="290">
        <v>0</v>
      </c>
    </row>
    <row r="530" spans="1:3" ht="17.100000000000001" hidden="1" customHeight="1">
      <c r="A530" s="289">
        <v>2070602</v>
      </c>
      <c r="B530" s="293" t="s">
        <v>97</v>
      </c>
      <c r="C530" s="290">
        <v>0</v>
      </c>
    </row>
    <row r="531" spans="1:3" ht="17.100000000000001" hidden="1" customHeight="1">
      <c r="A531" s="289">
        <v>2070603</v>
      </c>
      <c r="B531" s="293" t="s">
        <v>98</v>
      </c>
      <c r="C531" s="290">
        <v>0</v>
      </c>
    </row>
    <row r="532" spans="1:3" ht="17.100000000000001" hidden="1" customHeight="1">
      <c r="A532" s="289">
        <v>2070604</v>
      </c>
      <c r="B532" s="293" t="s">
        <v>450</v>
      </c>
      <c r="C532" s="290">
        <v>0</v>
      </c>
    </row>
    <row r="533" spans="1:3" ht="17.100000000000001" hidden="1" customHeight="1">
      <c r="A533" s="289">
        <v>2070605</v>
      </c>
      <c r="B533" s="293" t="s">
        <v>451</v>
      </c>
      <c r="C533" s="290">
        <v>0</v>
      </c>
    </row>
    <row r="534" spans="1:3" ht="17.100000000000001" hidden="1" customHeight="1">
      <c r="A534" s="289">
        <v>2070606</v>
      </c>
      <c r="B534" s="293" t="s">
        <v>452</v>
      </c>
      <c r="C534" s="290">
        <v>0</v>
      </c>
    </row>
    <row r="535" spans="1:3" ht="17.100000000000001" customHeight="1">
      <c r="A535" s="285">
        <v>2070607</v>
      </c>
      <c r="B535" s="294" t="s">
        <v>453</v>
      </c>
      <c r="C535" s="288">
        <v>3</v>
      </c>
    </row>
    <row r="536" spans="1:3" ht="17.100000000000001" hidden="1" customHeight="1">
      <c r="A536" s="289">
        <v>2070699</v>
      </c>
      <c r="B536" s="293" t="s">
        <v>454</v>
      </c>
      <c r="C536" s="290">
        <v>0</v>
      </c>
    </row>
    <row r="537" spans="1:3" ht="17.100000000000001" hidden="1" customHeight="1">
      <c r="A537" s="289">
        <v>20708</v>
      </c>
      <c r="B537" s="295" t="s">
        <v>455</v>
      </c>
      <c r="C537" s="290">
        <f>SUM(C538:C544)</f>
        <v>0</v>
      </c>
    </row>
    <row r="538" spans="1:3" ht="17.100000000000001" hidden="1" customHeight="1">
      <c r="A538" s="289">
        <v>2070801</v>
      </c>
      <c r="B538" s="293" t="s">
        <v>96</v>
      </c>
      <c r="C538" s="290">
        <v>0</v>
      </c>
    </row>
    <row r="539" spans="1:3" ht="17.100000000000001" hidden="1" customHeight="1">
      <c r="A539" s="289">
        <v>2070802</v>
      </c>
      <c r="B539" s="293" t="s">
        <v>97</v>
      </c>
      <c r="C539" s="290">
        <v>0</v>
      </c>
    </row>
    <row r="540" spans="1:3" ht="17.100000000000001" hidden="1" customHeight="1">
      <c r="A540" s="289">
        <v>2070803</v>
      </c>
      <c r="B540" s="293" t="s">
        <v>98</v>
      </c>
      <c r="C540" s="290">
        <v>0</v>
      </c>
    </row>
    <row r="541" spans="1:3" ht="17.100000000000001" hidden="1" customHeight="1">
      <c r="A541" s="289">
        <v>2070806</v>
      </c>
      <c r="B541" s="293" t="s">
        <v>456</v>
      </c>
      <c r="C541" s="290">
        <v>0</v>
      </c>
    </row>
    <row r="542" spans="1:3" ht="17.100000000000001" hidden="1" customHeight="1">
      <c r="A542" s="289">
        <v>2070807</v>
      </c>
      <c r="B542" s="293" t="s">
        <v>457</v>
      </c>
      <c r="C542" s="290">
        <v>0</v>
      </c>
    </row>
    <row r="543" spans="1:3" ht="17.100000000000001" hidden="1" customHeight="1">
      <c r="A543" s="289">
        <v>2070808</v>
      </c>
      <c r="B543" s="293" t="s">
        <v>458</v>
      </c>
      <c r="C543" s="290">
        <v>0</v>
      </c>
    </row>
    <row r="544" spans="1:3" ht="17.100000000000001" hidden="1" customHeight="1">
      <c r="A544" s="289">
        <v>2070899</v>
      </c>
      <c r="B544" s="293" t="s">
        <v>459</v>
      </c>
      <c r="C544" s="290">
        <v>0</v>
      </c>
    </row>
    <row r="545" spans="1:3" ht="17.100000000000001" customHeight="1">
      <c r="A545" s="285">
        <v>20799</v>
      </c>
      <c r="B545" s="287" t="s">
        <v>460</v>
      </c>
      <c r="C545" s="286">
        <f>SUM(C546:C548)</f>
        <v>336</v>
      </c>
    </row>
    <row r="546" spans="1:3" ht="17.100000000000001" hidden="1" customHeight="1">
      <c r="A546" s="289">
        <v>2079902</v>
      </c>
      <c r="B546" s="289" t="s">
        <v>461</v>
      </c>
      <c r="C546" s="290">
        <v>0</v>
      </c>
    </row>
    <row r="547" spans="1:3" ht="17.100000000000001" customHeight="1">
      <c r="A547" s="285">
        <v>2079903</v>
      </c>
      <c r="B547" s="285" t="s">
        <v>462</v>
      </c>
      <c r="C547" s="288">
        <v>127</v>
      </c>
    </row>
    <row r="548" spans="1:3" ht="17.100000000000001" customHeight="1">
      <c r="A548" s="285">
        <v>2079999</v>
      </c>
      <c r="B548" s="285" t="s">
        <v>463</v>
      </c>
      <c r="C548" s="288">
        <v>209</v>
      </c>
    </row>
    <row r="549" spans="1:3" ht="17.100000000000001" customHeight="1">
      <c r="A549" s="285">
        <v>208</v>
      </c>
      <c r="B549" s="287" t="s">
        <v>464</v>
      </c>
      <c r="C549" s="286">
        <f>SUM(C550,C569,C577,C579,C588,C592,C602,C611,C618,C626,C635,C641,C644,C647,C650,C653,C656,C660,C664,C672,C675)</f>
        <v>127949</v>
      </c>
    </row>
    <row r="550" spans="1:3" ht="17.100000000000001" customHeight="1">
      <c r="A550" s="285">
        <v>20801</v>
      </c>
      <c r="B550" s="287" t="s">
        <v>465</v>
      </c>
      <c r="C550" s="286">
        <f>SUM(C551:C568)</f>
        <v>8777</v>
      </c>
    </row>
    <row r="551" spans="1:3" ht="17.100000000000001" customHeight="1">
      <c r="A551" s="285">
        <v>2080101</v>
      </c>
      <c r="B551" s="285" t="s">
        <v>96</v>
      </c>
      <c r="C551" s="288">
        <v>3331</v>
      </c>
    </row>
    <row r="552" spans="1:3" ht="17.100000000000001" hidden="1" customHeight="1">
      <c r="A552" s="289">
        <v>2080102</v>
      </c>
      <c r="B552" s="289" t="s">
        <v>97</v>
      </c>
      <c r="C552" s="290">
        <v>0</v>
      </c>
    </row>
    <row r="553" spans="1:3" ht="17.100000000000001" hidden="1" customHeight="1">
      <c r="A553" s="289">
        <v>2080103</v>
      </c>
      <c r="B553" s="289" t="s">
        <v>98</v>
      </c>
      <c r="C553" s="290">
        <v>0</v>
      </c>
    </row>
    <row r="554" spans="1:3" ht="17.100000000000001" customHeight="1">
      <c r="A554" s="285">
        <v>2080104</v>
      </c>
      <c r="B554" s="285" t="s">
        <v>466</v>
      </c>
      <c r="C554" s="288">
        <v>15</v>
      </c>
    </row>
    <row r="555" spans="1:3" ht="17.100000000000001" hidden="1" customHeight="1">
      <c r="A555" s="289">
        <v>2080105</v>
      </c>
      <c r="B555" s="289" t="s">
        <v>467</v>
      </c>
      <c r="C555" s="290">
        <v>0</v>
      </c>
    </row>
    <row r="556" spans="1:3" ht="17.100000000000001" hidden="1" customHeight="1">
      <c r="A556" s="289">
        <v>2080106</v>
      </c>
      <c r="B556" s="289" t="s">
        <v>468</v>
      </c>
      <c r="C556" s="290">
        <v>0</v>
      </c>
    </row>
    <row r="557" spans="1:3" ht="17.100000000000001" hidden="1" customHeight="1">
      <c r="A557" s="289">
        <v>2080107</v>
      </c>
      <c r="B557" s="289" t="s">
        <v>469</v>
      </c>
      <c r="C557" s="290">
        <v>0</v>
      </c>
    </row>
    <row r="558" spans="1:3" ht="17.100000000000001" hidden="1" customHeight="1">
      <c r="A558" s="289">
        <v>2080108</v>
      </c>
      <c r="B558" s="289" t="s">
        <v>137</v>
      </c>
      <c r="C558" s="290">
        <v>0</v>
      </c>
    </row>
    <row r="559" spans="1:3" ht="17.100000000000001" customHeight="1">
      <c r="A559" s="285">
        <v>2080109</v>
      </c>
      <c r="B559" s="285" t="s">
        <v>470</v>
      </c>
      <c r="C559" s="288">
        <v>1</v>
      </c>
    </row>
    <row r="560" spans="1:3" ht="17.100000000000001" hidden="1" customHeight="1">
      <c r="A560" s="289">
        <v>2080110</v>
      </c>
      <c r="B560" s="289" t="s">
        <v>471</v>
      </c>
      <c r="C560" s="290">
        <v>0</v>
      </c>
    </row>
    <row r="561" spans="1:3" ht="17.100000000000001" hidden="1" customHeight="1">
      <c r="A561" s="289">
        <v>2080111</v>
      </c>
      <c r="B561" s="289" t="s">
        <v>472</v>
      </c>
      <c r="C561" s="290">
        <v>0</v>
      </c>
    </row>
    <row r="562" spans="1:3" ht="17.100000000000001" hidden="1" customHeight="1">
      <c r="A562" s="289">
        <v>2080112</v>
      </c>
      <c r="B562" s="289" t="s">
        <v>473</v>
      </c>
      <c r="C562" s="290">
        <v>0</v>
      </c>
    </row>
    <row r="563" spans="1:3" ht="17.100000000000001" hidden="1" customHeight="1">
      <c r="A563" s="289">
        <v>2080113</v>
      </c>
      <c r="B563" s="289" t="s">
        <v>474</v>
      </c>
      <c r="C563" s="290">
        <v>0</v>
      </c>
    </row>
    <row r="564" spans="1:3" ht="17.100000000000001" hidden="1" customHeight="1">
      <c r="A564" s="289">
        <v>2080114</v>
      </c>
      <c r="B564" s="289" t="s">
        <v>475</v>
      </c>
      <c r="C564" s="290">
        <v>0</v>
      </c>
    </row>
    <row r="565" spans="1:3" ht="17.100000000000001" hidden="1" customHeight="1">
      <c r="A565" s="289">
        <v>2080115</v>
      </c>
      <c r="B565" s="289" t="s">
        <v>476</v>
      </c>
      <c r="C565" s="290">
        <v>0</v>
      </c>
    </row>
    <row r="566" spans="1:3" ht="17.100000000000001" customHeight="1">
      <c r="A566" s="285">
        <v>2080116</v>
      </c>
      <c r="B566" s="285" t="s">
        <v>477</v>
      </c>
      <c r="C566" s="288">
        <v>18</v>
      </c>
    </row>
    <row r="567" spans="1:3" ht="17.100000000000001" customHeight="1">
      <c r="A567" s="285">
        <v>2080150</v>
      </c>
      <c r="B567" s="285" t="s">
        <v>105</v>
      </c>
      <c r="C567" s="288">
        <v>433</v>
      </c>
    </row>
    <row r="568" spans="1:3" ht="17.100000000000001" customHeight="1">
      <c r="A568" s="285">
        <v>2080199</v>
      </c>
      <c r="B568" s="285" t="s">
        <v>478</v>
      </c>
      <c r="C568" s="288">
        <v>4979</v>
      </c>
    </row>
    <row r="569" spans="1:3" ht="17.100000000000001" customHeight="1">
      <c r="A569" s="285">
        <v>20802</v>
      </c>
      <c r="B569" s="287" t="s">
        <v>479</v>
      </c>
      <c r="C569" s="286">
        <f>SUM(C570:C576)</f>
        <v>10077</v>
      </c>
    </row>
    <row r="570" spans="1:3" ht="17.100000000000001" customHeight="1">
      <c r="A570" s="285">
        <v>2080201</v>
      </c>
      <c r="B570" s="285" t="s">
        <v>96</v>
      </c>
      <c r="C570" s="288">
        <v>102</v>
      </c>
    </row>
    <row r="571" spans="1:3" ht="17.100000000000001" hidden="1" customHeight="1">
      <c r="A571" s="289">
        <v>2080202</v>
      </c>
      <c r="B571" s="289" t="s">
        <v>97</v>
      </c>
      <c r="C571" s="290">
        <v>0</v>
      </c>
    </row>
    <row r="572" spans="1:3" ht="17.100000000000001" customHeight="1">
      <c r="A572" s="285">
        <v>2080203</v>
      </c>
      <c r="B572" s="285" t="s">
        <v>98</v>
      </c>
      <c r="C572" s="288">
        <v>1</v>
      </c>
    </row>
    <row r="573" spans="1:3" ht="17.100000000000001" customHeight="1">
      <c r="A573" s="285">
        <v>2080206</v>
      </c>
      <c r="B573" s="285" t="s">
        <v>480</v>
      </c>
      <c r="C573" s="288">
        <v>18</v>
      </c>
    </row>
    <row r="574" spans="1:3" ht="17.100000000000001" customHeight="1">
      <c r="A574" s="285">
        <v>2080207</v>
      </c>
      <c r="B574" s="285" t="s">
        <v>481</v>
      </c>
      <c r="C574" s="288">
        <v>42</v>
      </c>
    </row>
    <row r="575" spans="1:3" ht="17.100000000000001" customHeight="1">
      <c r="A575" s="285">
        <v>2080208</v>
      </c>
      <c r="B575" s="285" t="s">
        <v>482</v>
      </c>
      <c r="C575" s="288">
        <v>9087</v>
      </c>
    </row>
    <row r="576" spans="1:3" ht="17.100000000000001" customHeight="1">
      <c r="A576" s="285">
        <v>2080299</v>
      </c>
      <c r="B576" s="285" t="s">
        <v>483</v>
      </c>
      <c r="C576" s="288">
        <v>827</v>
      </c>
    </row>
    <row r="577" spans="1:3" ht="17.100000000000001" hidden="1" customHeight="1">
      <c r="A577" s="289">
        <v>20804</v>
      </c>
      <c r="B577" s="291" t="s">
        <v>484</v>
      </c>
      <c r="C577" s="290">
        <f>C578</f>
        <v>0</v>
      </c>
    </row>
    <row r="578" spans="1:3" ht="17.100000000000001" hidden="1" customHeight="1">
      <c r="A578" s="289">
        <v>2080402</v>
      </c>
      <c r="B578" s="289" t="s">
        <v>485</v>
      </c>
      <c r="C578" s="290">
        <v>0</v>
      </c>
    </row>
    <row r="579" spans="1:3" ht="17.100000000000001" customHeight="1">
      <c r="A579" s="285">
        <v>20805</v>
      </c>
      <c r="B579" s="287" t="s">
        <v>486</v>
      </c>
      <c r="C579" s="286">
        <f>SUM(C580:C587)</f>
        <v>61877</v>
      </c>
    </row>
    <row r="580" spans="1:3" ht="17.100000000000001" customHeight="1">
      <c r="A580" s="285">
        <v>2080501</v>
      </c>
      <c r="B580" s="285" t="s">
        <v>487</v>
      </c>
      <c r="C580" s="288">
        <v>6141</v>
      </c>
    </row>
    <row r="581" spans="1:3" ht="17.100000000000001" customHeight="1">
      <c r="A581" s="285">
        <v>2080502</v>
      </c>
      <c r="B581" s="285" t="s">
        <v>488</v>
      </c>
      <c r="C581" s="288">
        <v>15303</v>
      </c>
    </row>
    <row r="582" spans="1:3" ht="17.100000000000001" hidden="1" customHeight="1">
      <c r="A582" s="289">
        <v>2080503</v>
      </c>
      <c r="B582" s="289" t="s">
        <v>489</v>
      </c>
      <c r="C582" s="290">
        <v>0</v>
      </c>
    </row>
    <row r="583" spans="1:3" ht="17.100000000000001" customHeight="1">
      <c r="A583" s="285">
        <v>2080505</v>
      </c>
      <c r="B583" s="285" t="s">
        <v>490</v>
      </c>
      <c r="C583" s="288">
        <v>16380</v>
      </c>
    </row>
    <row r="584" spans="1:3" ht="17.100000000000001" customHeight="1">
      <c r="A584" s="285">
        <v>2080506</v>
      </c>
      <c r="B584" s="285" t="s">
        <v>491</v>
      </c>
      <c r="C584" s="288">
        <v>8677</v>
      </c>
    </row>
    <row r="585" spans="1:3" ht="17.100000000000001" customHeight="1">
      <c r="A585" s="285">
        <v>2080507</v>
      </c>
      <c r="B585" s="285" t="s">
        <v>492</v>
      </c>
      <c r="C585" s="288">
        <v>15000</v>
      </c>
    </row>
    <row r="586" spans="1:3" ht="17.100000000000001" hidden="1" customHeight="1">
      <c r="A586" s="289">
        <v>2080508</v>
      </c>
      <c r="B586" s="289" t="s">
        <v>493</v>
      </c>
      <c r="C586" s="290">
        <v>0</v>
      </c>
    </row>
    <row r="587" spans="1:3" ht="17.100000000000001" customHeight="1">
      <c r="A587" s="285">
        <v>2080599</v>
      </c>
      <c r="B587" s="285" t="s">
        <v>494</v>
      </c>
      <c r="C587" s="288">
        <v>376</v>
      </c>
    </row>
    <row r="588" spans="1:3" ht="17.100000000000001" customHeight="1">
      <c r="A588" s="285">
        <v>20806</v>
      </c>
      <c r="B588" s="287" t="s">
        <v>495</v>
      </c>
      <c r="C588" s="286">
        <f>SUM(C589:C591)</f>
        <v>300</v>
      </c>
    </row>
    <row r="589" spans="1:3" ht="17.100000000000001" hidden="1" customHeight="1">
      <c r="A589" s="289">
        <v>2080601</v>
      </c>
      <c r="B589" s="289" t="s">
        <v>496</v>
      </c>
      <c r="C589" s="290">
        <v>0</v>
      </c>
    </row>
    <row r="590" spans="1:3" ht="17.100000000000001" hidden="1" customHeight="1">
      <c r="A590" s="289">
        <v>2080602</v>
      </c>
      <c r="B590" s="289" t="s">
        <v>497</v>
      </c>
      <c r="C590" s="290">
        <v>0</v>
      </c>
    </row>
    <row r="591" spans="1:3" ht="17.100000000000001" customHeight="1">
      <c r="A591" s="285">
        <v>2080699</v>
      </c>
      <c r="B591" s="285" t="s">
        <v>498</v>
      </c>
      <c r="C591" s="288">
        <v>300</v>
      </c>
    </row>
    <row r="592" spans="1:3" ht="17.100000000000001" customHeight="1">
      <c r="A592" s="285">
        <v>20807</v>
      </c>
      <c r="B592" s="287" t="s">
        <v>499</v>
      </c>
      <c r="C592" s="286">
        <f>SUM(C593:C601)</f>
        <v>7774</v>
      </c>
    </row>
    <row r="593" spans="1:3" ht="17.100000000000001" hidden="1" customHeight="1">
      <c r="A593" s="289">
        <v>2080701</v>
      </c>
      <c r="B593" s="289" t="s">
        <v>500</v>
      </c>
      <c r="C593" s="290">
        <v>0</v>
      </c>
    </row>
    <row r="594" spans="1:3" ht="17.100000000000001" hidden="1" customHeight="1">
      <c r="A594" s="289">
        <v>2080702</v>
      </c>
      <c r="B594" s="289" t="s">
        <v>501</v>
      </c>
      <c r="C594" s="290">
        <v>0</v>
      </c>
    </row>
    <row r="595" spans="1:3" ht="17.100000000000001" hidden="1" customHeight="1">
      <c r="A595" s="289">
        <v>2080704</v>
      </c>
      <c r="B595" s="289" t="s">
        <v>502</v>
      </c>
      <c r="C595" s="290">
        <v>0</v>
      </c>
    </row>
    <row r="596" spans="1:3" ht="17.100000000000001" customHeight="1">
      <c r="A596" s="285">
        <v>2080705</v>
      </c>
      <c r="B596" s="285" t="s">
        <v>503</v>
      </c>
      <c r="C596" s="288">
        <v>143</v>
      </c>
    </row>
    <row r="597" spans="1:3" ht="17.100000000000001" hidden="1" customHeight="1">
      <c r="A597" s="289">
        <v>2080709</v>
      </c>
      <c r="B597" s="289" t="s">
        <v>504</v>
      </c>
      <c r="C597" s="290">
        <v>0</v>
      </c>
    </row>
    <row r="598" spans="1:3" ht="17.100000000000001" hidden="1" customHeight="1">
      <c r="A598" s="289">
        <v>2080711</v>
      </c>
      <c r="B598" s="289" t="s">
        <v>505</v>
      </c>
      <c r="C598" s="290">
        <v>0</v>
      </c>
    </row>
    <row r="599" spans="1:3" ht="17.100000000000001" hidden="1" customHeight="1">
      <c r="A599" s="289">
        <v>2080712</v>
      </c>
      <c r="B599" s="289" t="s">
        <v>506</v>
      </c>
      <c r="C599" s="290">
        <v>0</v>
      </c>
    </row>
    <row r="600" spans="1:3" ht="17.100000000000001" hidden="1" customHeight="1">
      <c r="A600" s="289">
        <v>2080713</v>
      </c>
      <c r="B600" s="289" t="s">
        <v>507</v>
      </c>
      <c r="C600" s="290">
        <v>0</v>
      </c>
    </row>
    <row r="601" spans="1:3" ht="17.100000000000001" customHeight="1">
      <c r="A601" s="285">
        <v>2080799</v>
      </c>
      <c r="B601" s="285" t="s">
        <v>508</v>
      </c>
      <c r="C601" s="288">
        <v>7631</v>
      </c>
    </row>
    <row r="602" spans="1:3" ht="17.100000000000001" customHeight="1">
      <c r="A602" s="285">
        <v>20808</v>
      </c>
      <c r="B602" s="287" t="s">
        <v>509</v>
      </c>
      <c r="C602" s="286">
        <f>SUM(C603:C610)</f>
        <v>5002</v>
      </c>
    </row>
    <row r="603" spans="1:3" ht="17.100000000000001" customHeight="1">
      <c r="A603" s="285">
        <v>2080801</v>
      </c>
      <c r="B603" s="285" t="s">
        <v>510</v>
      </c>
      <c r="C603" s="288">
        <v>1971</v>
      </c>
    </row>
    <row r="604" spans="1:3" ht="17.100000000000001" customHeight="1">
      <c r="A604" s="285">
        <v>2080802</v>
      </c>
      <c r="B604" s="285" t="s">
        <v>511</v>
      </c>
      <c r="C604" s="288">
        <v>270</v>
      </c>
    </row>
    <row r="605" spans="1:3" ht="17.100000000000001" customHeight="1">
      <c r="A605" s="285">
        <v>2080803</v>
      </c>
      <c r="B605" s="285" t="s">
        <v>512</v>
      </c>
      <c r="C605" s="288">
        <v>37</v>
      </c>
    </row>
    <row r="606" spans="1:3" ht="17.100000000000001" customHeight="1">
      <c r="A606" s="285">
        <v>2080805</v>
      </c>
      <c r="B606" s="285" t="s">
        <v>513</v>
      </c>
      <c r="C606" s="288">
        <v>883</v>
      </c>
    </row>
    <row r="607" spans="1:3" ht="17.100000000000001" customHeight="1">
      <c r="A607" s="285">
        <v>2080806</v>
      </c>
      <c r="B607" s="285" t="s">
        <v>514</v>
      </c>
      <c r="C607" s="288">
        <v>31</v>
      </c>
    </row>
    <row r="608" spans="1:3" ht="17.100000000000001" hidden="1" customHeight="1">
      <c r="A608" s="289">
        <v>2080807</v>
      </c>
      <c r="B608" s="289" t="s">
        <v>515</v>
      </c>
      <c r="C608" s="290">
        <v>0</v>
      </c>
    </row>
    <row r="609" spans="1:3" ht="17.100000000000001" hidden="1" customHeight="1">
      <c r="A609" s="289">
        <v>2080808</v>
      </c>
      <c r="B609" s="289" t="s">
        <v>516</v>
      </c>
      <c r="C609" s="290">
        <v>0</v>
      </c>
    </row>
    <row r="610" spans="1:3" ht="17.100000000000001" customHeight="1">
      <c r="A610" s="285">
        <v>2080899</v>
      </c>
      <c r="B610" s="285" t="s">
        <v>517</v>
      </c>
      <c r="C610" s="288">
        <v>1810</v>
      </c>
    </row>
    <row r="611" spans="1:3" ht="17.100000000000001" customHeight="1">
      <c r="A611" s="285">
        <v>20809</v>
      </c>
      <c r="B611" s="287" t="s">
        <v>518</v>
      </c>
      <c r="C611" s="286">
        <f>SUM(C612:C617)</f>
        <v>17578</v>
      </c>
    </row>
    <row r="612" spans="1:3" ht="17.100000000000001" customHeight="1">
      <c r="A612" s="285">
        <v>2080901</v>
      </c>
      <c r="B612" s="285" t="s">
        <v>519</v>
      </c>
      <c r="C612" s="288">
        <v>9673</v>
      </c>
    </row>
    <row r="613" spans="1:3" ht="17.100000000000001" customHeight="1">
      <c r="A613" s="285">
        <v>2080902</v>
      </c>
      <c r="B613" s="285" t="s">
        <v>520</v>
      </c>
      <c r="C613" s="288">
        <v>7436</v>
      </c>
    </row>
    <row r="614" spans="1:3" ht="17.100000000000001" customHeight="1">
      <c r="A614" s="285">
        <v>2080903</v>
      </c>
      <c r="B614" s="285" t="s">
        <v>521</v>
      </c>
      <c r="C614" s="288">
        <v>43</v>
      </c>
    </row>
    <row r="615" spans="1:3" ht="17.100000000000001" hidden="1" customHeight="1">
      <c r="A615" s="289">
        <v>2080904</v>
      </c>
      <c r="B615" s="289" t="s">
        <v>522</v>
      </c>
      <c r="C615" s="290">
        <v>0</v>
      </c>
    </row>
    <row r="616" spans="1:3" ht="17.100000000000001" hidden="1" customHeight="1">
      <c r="A616" s="289">
        <v>2080905</v>
      </c>
      <c r="B616" s="289" t="s">
        <v>523</v>
      </c>
      <c r="C616" s="290">
        <v>0</v>
      </c>
    </row>
    <row r="617" spans="1:3" ht="17.100000000000001" customHeight="1">
      <c r="A617" s="285">
        <v>2080999</v>
      </c>
      <c r="B617" s="285" t="s">
        <v>524</v>
      </c>
      <c r="C617" s="288">
        <v>426</v>
      </c>
    </row>
    <row r="618" spans="1:3" ht="17.100000000000001" customHeight="1">
      <c r="A618" s="285">
        <v>20810</v>
      </c>
      <c r="B618" s="287" t="s">
        <v>525</v>
      </c>
      <c r="C618" s="286">
        <f>SUM(C619:C625)</f>
        <v>2069</v>
      </c>
    </row>
    <row r="619" spans="1:3" ht="17.100000000000001" customHeight="1">
      <c r="A619" s="285">
        <v>2081001</v>
      </c>
      <c r="B619" s="285" t="s">
        <v>526</v>
      </c>
      <c r="C619" s="288">
        <v>200</v>
      </c>
    </row>
    <row r="620" spans="1:3" ht="17.100000000000001" hidden="1" customHeight="1">
      <c r="A620" s="289">
        <v>2081002</v>
      </c>
      <c r="B620" s="289" t="s">
        <v>527</v>
      </c>
      <c r="C620" s="290">
        <v>0</v>
      </c>
    </row>
    <row r="621" spans="1:3" ht="17.100000000000001" hidden="1" customHeight="1">
      <c r="A621" s="289">
        <v>2081003</v>
      </c>
      <c r="B621" s="289" t="s">
        <v>528</v>
      </c>
      <c r="C621" s="290">
        <v>0</v>
      </c>
    </row>
    <row r="622" spans="1:3" ht="17.100000000000001" customHeight="1">
      <c r="A622" s="285">
        <v>2081004</v>
      </c>
      <c r="B622" s="285" t="s">
        <v>529</v>
      </c>
      <c r="C622" s="288">
        <v>177</v>
      </c>
    </row>
    <row r="623" spans="1:3" ht="17.100000000000001" hidden="1" customHeight="1">
      <c r="A623" s="289">
        <v>2081005</v>
      </c>
      <c r="B623" s="289" t="s">
        <v>530</v>
      </c>
      <c r="C623" s="290">
        <v>0</v>
      </c>
    </row>
    <row r="624" spans="1:3" ht="17.100000000000001" customHeight="1">
      <c r="A624" s="285">
        <v>2081006</v>
      </c>
      <c r="B624" s="285" t="s">
        <v>531</v>
      </c>
      <c r="C624" s="288">
        <v>1692</v>
      </c>
    </row>
    <row r="625" spans="1:3" ht="17.100000000000001" hidden="1" customHeight="1">
      <c r="A625" s="289">
        <v>2081099</v>
      </c>
      <c r="B625" s="289" t="s">
        <v>532</v>
      </c>
      <c r="C625" s="290">
        <v>0</v>
      </c>
    </row>
    <row r="626" spans="1:3" ht="17.100000000000001" customHeight="1">
      <c r="A626" s="285">
        <v>20811</v>
      </c>
      <c r="B626" s="287" t="s">
        <v>533</v>
      </c>
      <c r="C626" s="286">
        <f>SUM(C627:C634)</f>
        <v>2890</v>
      </c>
    </row>
    <row r="627" spans="1:3" ht="17.100000000000001" customHeight="1">
      <c r="A627" s="285">
        <v>2081101</v>
      </c>
      <c r="B627" s="285" t="s">
        <v>96</v>
      </c>
      <c r="C627" s="288">
        <v>193</v>
      </c>
    </row>
    <row r="628" spans="1:3" ht="17.100000000000001" hidden="1" customHeight="1">
      <c r="A628" s="289">
        <v>2081102</v>
      </c>
      <c r="B628" s="289" t="s">
        <v>97</v>
      </c>
      <c r="C628" s="290">
        <v>0</v>
      </c>
    </row>
    <row r="629" spans="1:3" ht="17.100000000000001" hidden="1" customHeight="1">
      <c r="A629" s="289">
        <v>2081103</v>
      </c>
      <c r="B629" s="289" t="s">
        <v>98</v>
      </c>
      <c r="C629" s="290">
        <v>0</v>
      </c>
    </row>
    <row r="630" spans="1:3" ht="17.100000000000001" customHeight="1">
      <c r="A630" s="285">
        <v>2081104</v>
      </c>
      <c r="B630" s="285" t="s">
        <v>534</v>
      </c>
      <c r="C630" s="288">
        <v>726</v>
      </c>
    </row>
    <row r="631" spans="1:3" ht="17.100000000000001" customHeight="1">
      <c r="A631" s="285">
        <v>2081105</v>
      </c>
      <c r="B631" s="285" t="s">
        <v>535</v>
      </c>
      <c r="C631" s="288">
        <v>426</v>
      </c>
    </row>
    <row r="632" spans="1:3" ht="17.100000000000001" hidden="1" customHeight="1">
      <c r="A632" s="289">
        <v>2081106</v>
      </c>
      <c r="B632" s="289" t="s">
        <v>536</v>
      </c>
      <c r="C632" s="290">
        <v>0</v>
      </c>
    </row>
    <row r="633" spans="1:3" ht="17.100000000000001" customHeight="1">
      <c r="A633" s="285">
        <v>2081107</v>
      </c>
      <c r="B633" s="285" t="s">
        <v>537</v>
      </c>
      <c r="C633" s="288">
        <v>1025</v>
      </c>
    </row>
    <row r="634" spans="1:3" ht="17.100000000000001" customHeight="1">
      <c r="A634" s="285">
        <v>2081199</v>
      </c>
      <c r="B634" s="285" t="s">
        <v>538</v>
      </c>
      <c r="C634" s="288">
        <v>520</v>
      </c>
    </row>
    <row r="635" spans="1:3" ht="17.100000000000001" customHeight="1">
      <c r="A635" s="285">
        <v>20816</v>
      </c>
      <c r="B635" s="287" t="s">
        <v>539</v>
      </c>
      <c r="C635" s="286">
        <f>SUM(C636:C640)</f>
        <v>187</v>
      </c>
    </row>
    <row r="636" spans="1:3" ht="17.100000000000001" customHeight="1">
      <c r="A636" s="285">
        <v>2081601</v>
      </c>
      <c r="B636" s="285" t="s">
        <v>96</v>
      </c>
      <c r="C636" s="288">
        <v>187</v>
      </c>
    </row>
    <row r="637" spans="1:3" ht="17.100000000000001" hidden="1" customHeight="1">
      <c r="A637" s="289">
        <v>2081602</v>
      </c>
      <c r="B637" s="289" t="s">
        <v>97</v>
      </c>
      <c r="C637" s="290">
        <v>0</v>
      </c>
    </row>
    <row r="638" spans="1:3" ht="17.100000000000001" hidden="1" customHeight="1">
      <c r="A638" s="289">
        <v>2081603</v>
      </c>
      <c r="B638" s="289" t="s">
        <v>98</v>
      </c>
      <c r="C638" s="290">
        <v>0</v>
      </c>
    </row>
    <row r="639" spans="1:3" ht="17.100000000000001" hidden="1" customHeight="1">
      <c r="A639" s="289">
        <v>2081650</v>
      </c>
      <c r="B639" s="289" t="s">
        <v>105</v>
      </c>
      <c r="C639" s="290">
        <v>0</v>
      </c>
    </row>
    <row r="640" spans="1:3" ht="17.100000000000001" hidden="1" customHeight="1">
      <c r="A640" s="289">
        <v>2081699</v>
      </c>
      <c r="B640" s="289" t="s">
        <v>540</v>
      </c>
      <c r="C640" s="290">
        <v>0</v>
      </c>
    </row>
    <row r="641" spans="1:3" ht="17.100000000000001" customHeight="1">
      <c r="A641" s="285">
        <v>20819</v>
      </c>
      <c r="B641" s="287" t="s">
        <v>541</v>
      </c>
      <c r="C641" s="286">
        <f>SUM(C642:C643)</f>
        <v>2047</v>
      </c>
    </row>
    <row r="642" spans="1:3" ht="17.100000000000001" customHeight="1">
      <c r="A642" s="285">
        <v>2081901</v>
      </c>
      <c r="B642" s="285" t="s">
        <v>542</v>
      </c>
      <c r="C642" s="288">
        <v>1443</v>
      </c>
    </row>
    <row r="643" spans="1:3" ht="17.100000000000001" customHeight="1">
      <c r="A643" s="285">
        <v>2081902</v>
      </c>
      <c r="B643" s="285" t="s">
        <v>543</v>
      </c>
      <c r="C643" s="288">
        <v>604</v>
      </c>
    </row>
    <row r="644" spans="1:3" ht="17.100000000000001" customHeight="1">
      <c r="A644" s="285">
        <v>20820</v>
      </c>
      <c r="B644" s="287" t="s">
        <v>544</v>
      </c>
      <c r="C644" s="286">
        <f>SUM(C645:C646)</f>
        <v>73</v>
      </c>
    </row>
    <row r="645" spans="1:3" ht="17.100000000000001" customHeight="1">
      <c r="A645" s="285">
        <v>2082001</v>
      </c>
      <c r="B645" s="285" t="s">
        <v>545</v>
      </c>
      <c r="C645" s="288">
        <v>73</v>
      </c>
    </row>
    <row r="646" spans="1:3" ht="17.100000000000001" hidden="1" customHeight="1">
      <c r="A646" s="289">
        <v>2082002</v>
      </c>
      <c r="B646" s="289" t="s">
        <v>546</v>
      </c>
      <c r="C646" s="290">
        <v>0</v>
      </c>
    </row>
    <row r="647" spans="1:3" ht="17.100000000000001" customHeight="1">
      <c r="A647" s="285">
        <v>20821</v>
      </c>
      <c r="B647" s="287" t="s">
        <v>547</v>
      </c>
      <c r="C647" s="286">
        <f>SUM(C648:C649)</f>
        <v>467</v>
      </c>
    </row>
    <row r="648" spans="1:3" ht="17.100000000000001" customHeight="1">
      <c r="A648" s="285">
        <v>2082101</v>
      </c>
      <c r="B648" s="285" t="s">
        <v>548</v>
      </c>
      <c r="C648" s="288">
        <v>250</v>
      </c>
    </row>
    <row r="649" spans="1:3" ht="17.100000000000001" customHeight="1">
      <c r="A649" s="285">
        <v>2082102</v>
      </c>
      <c r="B649" s="285" t="s">
        <v>549</v>
      </c>
      <c r="C649" s="288">
        <v>217</v>
      </c>
    </row>
    <row r="650" spans="1:3" ht="17.100000000000001" hidden="1" customHeight="1">
      <c r="A650" s="289">
        <v>20824</v>
      </c>
      <c r="B650" s="291" t="s">
        <v>550</v>
      </c>
      <c r="C650" s="290">
        <f>SUM(C651:C652)</f>
        <v>0</v>
      </c>
    </row>
    <row r="651" spans="1:3" ht="17.100000000000001" hidden="1" customHeight="1">
      <c r="A651" s="289">
        <v>2082401</v>
      </c>
      <c r="B651" s="289" t="s">
        <v>551</v>
      </c>
      <c r="C651" s="290">
        <v>0</v>
      </c>
    </row>
    <row r="652" spans="1:3" ht="17.100000000000001" hidden="1" customHeight="1">
      <c r="A652" s="289">
        <v>2082402</v>
      </c>
      <c r="B652" s="289" t="s">
        <v>552</v>
      </c>
      <c r="C652" s="290">
        <v>0</v>
      </c>
    </row>
    <row r="653" spans="1:3" ht="17.100000000000001" customHeight="1">
      <c r="A653" s="285">
        <v>20825</v>
      </c>
      <c r="B653" s="287" t="s">
        <v>553</v>
      </c>
      <c r="C653" s="286">
        <f>SUM(C654:C655)</f>
        <v>164</v>
      </c>
    </row>
    <row r="654" spans="1:3" ht="17.100000000000001" customHeight="1">
      <c r="A654" s="285">
        <v>2082501</v>
      </c>
      <c r="B654" s="285" t="s">
        <v>554</v>
      </c>
      <c r="C654" s="288">
        <v>164</v>
      </c>
    </row>
    <row r="655" spans="1:3" ht="17.100000000000001" hidden="1" customHeight="1">
      <c r="A655" s="289">
        <v>2082502</v>
      </c>
      <c r="B655" s="289" t="s">
        <v>555</v>
      </c>
      <c r="C655" s="290">
        <v>0</v>
      </c>
    </row>
    <row r="656" spans="1:3" ht="17.100000000000001" customHeight="1">
      <c r="A656" s="285">
        <v>20826</v>
      </c>
      <c r="B656" s="287" t="s">
        <v>556</v>
      </c>
      <c r="C656" s="286">
        <f>SUM(C657:C659)</f>
        <v>6166</v>
      </c>
    </row>
    <row r="657" spans="1:3" ht="17.100000000000001" hidden="1" customHeight="1">
      <c r="A657" s="289">
        <v>2082601</v>
      </c>
      <c r="B657" s="289" t="s">
        <v>557</v>
      </c>
      <c r="C657" s="290">
        <v>0</v>
      </c>
    </row>
    <row r="658" spans="1:3" ht="17.100000000000001" customHeight="1">
      <c r="A658" s="285">
        <v>2082602</v>
      </c>
      <c r="B658" s="285" t="s">
        <v>558</v>
      </c>
      <c r="C658" s="288">
        <v>6166</v>
      </c>
    </row>
    <row r="659" spans="1:3" ht="17.100000000000001" hidden="1" customHeight="1">
      <c r="A659" s="289">
        <v>2082699</v>
      </c>
      <c r="B659" s="289" t="s">
        <v>559</v>
      </c>
      <c r="C659" s="290">
        <v>0</v>
      </c>
    </row>
    <row r="660" spans="1:3" ht="17.100000000000001" hidden="1" customHeight="1">
      <c r="A660" s="289">
        <v>20827</v>
      </c>
      <c r="B660" s="291" t="s">
        <v>560</v>
      </c>
      <c r="C660" s="290">
        <f>SUM(C661:C663)</f>
        <v>0</v>
      </c>
    </row>
    <row r="661" spans="1:3" ht="17.100000000000001" hidden="1" customHeight="1">
      <c r="A661" s="289">
        <v>2082701</v>
      </c>
      <c r="B661" s="289" t="s">
        <v>561</v>
      </c>
      <c r="C661" s="290">
        <v>0</v>
      </c>
    </row>
    <row r="662" spans="1:3" ht="17.100000000000001" hidden="1" customHeight="1">
      <c r="A662" s="289">
        <v>2082702</v>
      </c>
      <c r="B662" s="289" t="s">
        <v>562</v>
      </c>
      <c r="C662" s="290">
        <v>0</v>
      </c>
    </row>
    <row r="663" spans="1:3" ht="17.100000000000001" hidden="1" customHeight="1">
      <c r="A663" s="289">
        <v>2082799</v>
      </c>
      <c r="B663" s="289" t="s">
        <v>563</v>
      </c>
      <c r="C663" s="290">
        <v>0</v>
      </c>
    </row>
    <row r="664" spans="1:3" ht="17.100000000000001" customHeight="1">
      <c r="A664" s="285">
        <v>20828</v>
      </c>
      <c r="B664" s="287" t="s">
        <v>564</v>
      </c>
      <c r="C664" s="286">
        <f>SUM(C665:C671)</f>
        <v>1024</v>
      </c>
    </row>
    <row r="665" spans="1:3" ht="17.100000000000001" customHeight="1">
      <c r="A665" s="285">
        <v>2082801</v>
      </c>
      <c r="B665" s="285" t="s">
        <v>96</v>
      </c>
      <c r="C665" s="288">
        <v>423</v>
      </c>
    </row>
    <row r="666" spans="1:3" ht="17.100000000000001" hidden="1" customHeight="1">
      <c r="A666" s="289">
        <v>2082802</v>
      </c>
      <c r="B666" s="289" t="s">
        <v>97</v>
      </c>
      <c r="C666" s="290">
        <v>0</v>
      </c>
    </row>
    <row r="667" spans="1:3" ht="17.100000000000001" hidden="1" customHeight="1">
      <c r="A667" s="289">
        <v>2082803</v>
      </c>
      <c r="B667" s="289" t="s">
        <v>98</v>
      </c>
      <c r="C667" s="290">
        <v>0</v>
      </c>
    </row>
    <row r="668" spans="1:3" ht="17.100000000000001" customHeight="1">
      <c r="A668" s="285">
        <v>2082804</v>
      </c>
      <c r="B668" s="285" t="s">
        <v>565</v>
      </c>
      <c r="C668" s="288">
        <v>75</v>
      </c>
    </row>
    <row r="669" spans="1:3" ht="17.100000000000001" hidden="1" customHeight="1">
      <c r="A669" s="289">
        <v>2082805</v>
      </c>
      <c r="B669" s="289" t="s">
        <v>566</v>
      </c>
      <c r="C669" s="290">
        <v>0</v>
      </c>
    </row>
    <row r="670" spans="1:3" ht="17.100000000000001" customHeight="1">
      <c r="A670" s="285">
        <v>2082850</v>
      </c>
      <c r="B670" s="285" t="s">
        <v>105</v>
      </c>
      <c r="C670" s="288">
        <v>1</v>
      </c>
    </row>
    <row r="671" spans="1:3" ht="17.100000000000001" customHeight="1">
      <c r="A671" s="285">
        <v>2082899</v>
      </c>
      <c r="B671" s="285" t="s">
        <v>567</v>
      </c>
      <c r="C671" s="288">
        <v>525</v>
      </c>
    </row>
    <row r="672" spans="1:3" ht="17.100000000000001" customHeight="1">
      <c r="A672" s="285">
        <v>20830</v>
      </c>
      <c r="B672" s="287" t="s">
        <v>568</v>
      </c>
      <c r="C672" s="286">
        <f>SUM(C673:C674)</f>
        <v>31</v>
      </c>
    </row>
    <row r="673" spans="1:3" ht="17.100000000000001" customHeight="1">
      <c r="A673" s="285">
        <v>2083001</v>
      </c>
      <c r="B673" s="285" t="s">
        <v>569</v>
      </c>
      <c r="C673" s="288">
        <v>31</v>
      </c>
    </row>
    <row r="674" spans="1:3" ht="17.100000000000001" hidden="1" customHeight="1">
      <c r="A674" s="289">
        <v>2083099</v>
      </c>
      <c r="B674" s="289" t="s">
        <v>570</v>
      </c>
      <c r="C674" s="290">
        <v>0</v>
      </c>
    </row>
    <row r="675" spans="1:3" ht="17.100000000000001" customHeight="1">
      <c r="A675" s="285">
        <v>20899</v>
      </c>
      <c r="B675" s="287" t="s">
        <v>571</v>
      </c>
      <c r="C675" s="286">
        <f>C676</f>
        <v>1446</v>
      </c>
    </row>
    <row r="676" spans="1:3" ht="17.100000000000001" customHeight="1">
      <c r="A676" s="285">
        <v>2089999</v>
      </c>
      <c r="B676" s="285" t="s">
        <v>572</v>
      </c>
      <c r="C676" s="288">
        <v>1446</v>
      </c>
    </row>
    <row r="677" spans="1:3" ht="17.100000000000001" customHeight="1">
      <c r="A677" s="285">
        <v>210</v>
      </c>
      <c r="B677" s="287" t="s">
        <v>573</v>
      </c>
      <c r="C677" s="286">
        <f>SUM(C678,C683,C698,C702,C714,C717,C721,C726,C730,C734,C737,C746,C748)</f>
        <v>62333</v>
      </c>
    </row>
    <row r="678" spans="1:3" ht="17.100000000000001" customHeight="1">
      <c r="A678" s="285">
        <v>21001</v>
      </c>
      <c r="B678" s="287" t="s">
        <v>574</v>
      </c>
      <c r="C678" s="286">
        <f>SUM(C679:C682)</f>
        <v>624</v>
      </c>
    </row>
    <row r="679" spans="1:3" ht="17.100000000000001" customHeight="1">
      <c r="A679" s="285">
        <v>2100101</v>
      </c>
      <c r="B679" s="285" t="s">
        <v>96</v>
      </c>
      <c r="C679" s="288">
        <v>617</v>
      </c>
    </row>
    <row r="680" spans="1:3" ht="17.100000000000001" hidden="1" customHeight="1">
      <c r="A680" s="289">
        <v>2100102</v>
      </c>
      <c r="B680" s="289" t="s">
        <v>97</v>
      </c>
      <c r="C680" s="290">
        <v>0</v>
      </c>
    </row>
    <row r="681" spans="1:3" ht="17.100000000000001" customHeight="1">
      <c r="A681" s="285">
        <v>2100103</v>
      </c>
      <c r="B681" s="285" t="s">
        <v>98</v>
      </c>
      <c r="C681" s="288">
        <v>7</v>
      </c>
    </row>
    <row r="682" spans="1:3" ht="17.100000000000001" hidden="1" customHeight="1">
      <c r="A682" s="289">
        <v>2100199</v>
      </c>
      <c r="B682" s="289" t="s">
        <v>575</v>
      </c>
      <c r="C682" s="290">
        <v>0</v>
      </c>
    </row>
    <row r="683" spans="1:3" ht="17.100000000000001" customHeight="1">
      <c r="A683" s="285">
        <v>21002</v>
      </c>
      <c r="B683" s="287" t="s">
        <v>576</v>
      </c>
      <c r="C683" s="286">
        <f>SUM(C684:C697)</f>
        <v>5341</v>
      </c>
    </row>
    <row r="684" spans="1:3" ht="17.100000000000001" customHeight="1">
      <c r="A684" s="285">
        <v>2100201</v>
      </c>
      <c r="B684" s="285" t="s">
        <v>577</v>
      </c>
      <c r="C684" s="288">
        <v>5283</v>
      </c>
    </row>
    <row r="685" spans="1:3" ht="17.100000000000001" hidden="1" customHeight="1">
      <c r="A685" s="289">
        <v>2100202</v>
      </c>
      <c r="B685" s="289" t="s">
        <v>578</v>
      </c>
      <c r="C685" s="290">
        <v>0</v>
      </c>
    </row>
    <row r="686" spans="1:3" ht="17.100000000000001" hidden="1" customHeight="1">
      <c r="A686" s="289">
        <v>2100203</v>
      </c>
      <c r="B686" s="289" t="s">
        <v>579</v>
      </c>
      <c r="C686" s="290">
        <v>0</v>
      </c>
    </row>
    <row r="687" spans="1:3" ht="17.100000000000001" hidden="1" customHeight="1">
      <c r="A687" s="289">
        <v>2100204</v>
      </c>
      <c r="B687" s="289" t="s">
        <v>580</v>
      </c>
      <c r="C687" s="290">
        <v>0</v>
      </c>
    </row>
    <row r="688" spans="1:3" ht="17.100000000000001" hidden="1" customHeight="1">
      <c r="A688" s="289">
        <v>2100205</v>
      </c>
      <c r="B688" s="289" t="s">
        <v>581</v>
      </c>
      <c r="C688" s="290">
        <v>0</v>
      </c>
    </row>
    <row r="689" spans="1:3" ht="17.100000000000001" hidden="1" customHeight="1">
      <c r="A689" s="289">
        <v>2100206</v>
      </c>
      <c r="B689" s="289" t="s">
        <v>582</v>
      </c>
      <c r="C689" s="290">
        <v>0</v>
      </c>
    </row>
    <row r="690" spans="1:3" ht="17.100000000000001" hidden="1" customHeight="1">
      <c r="A690" s="289">
        <v>2100207</v>
      </c>
      <c r="B690" s="289" t="s">
        <v>583</v>
      </c>
      <c r="C690" s="290">
        <v>0</v>
      </c>
    </row>
    <row r="691" spans="1:3" ht="17.100000000000001" hidden="1" customHeight="1">
      <c r="A691" s="289">
        <v>2100208</v>
      </c>
      <c r="B691" s="289" t="s">
        <v>584</v>
      </c>
      <c r="C691" s="290">
        <v>0</v>
      </c>
    </row>
    <row r="692" spans="1:3" ht="17.100000000000001" hidden="1" customHeight="1">
      <c r="A692" s="289">
        <v>2100209</v>
      </c>
      <c r="B692" s="289" t="s">
        <v>585</v>
      </c>
      <c r="C692" s="290">
        <v>0</v>
      </c>
    </row>
    <row r="693" spans="1:3" ht="17.100000000000001" hidden="1" customHeight="1">
      <c r="A693" s="289">
        <v>2100210</v>
      </c>
      <c r="B693" s="289" t="s">
        <v>586</v>
      </c>
      <c r="C693" s="290">
        <v>0</v>
      </c>
    </row>
    <row r="694" spans="1:3" ht="17.100000000000001" hidden="1" customHeight="1">
      <c r="A694" s="289">
        <v>2100211</v>
      </c>
      <c r="B694" s="289" t="s">
        <v>587</v>
      </c>
      <c r="C694" s="290">
        <v>0</v>
      </c>
    </row>
    <row r="695" spans="1:3" ht="17.100000000000001" hidden="1" customHeight="1">
      <c r="A695" s="289">
        <v>2100212</v>
      </c>
      <c r="B695" s="289" t="s">
        <v>588</v>
      </c>
      <c r="C695" s="290">
        <v>0</v>
      </c>
    </row>
    <row r="696" spans="1:3" ht="17.100000000000001" hidden="1" customHeight="1">
      <c r="A696" s="289">
        <v>2100213</v>
      </c>
      <c r="B696" s="289" t="s">
        <v>589</v>
      </c>
      <c r="C696" s="290">
        <v>0</v>
      </c>
    </row>
    <row r="697" spans="1:3" ht="17.100000000000001" customHeight="1">
      <c r="A697" s="285">
        <v>2100299</v>
      </c>
      <c r="B697" s="285" t="s">
        <v>590</v>
      </c>
      <c r="C697" s="288">
        <v>58</v>
      </c>
    </row>
    <row r="698" spans="1:3" ht="17.100000000000001" customHeight="1">
      <c r="A698" s="285">
        <v>21003</v>
      </c>
      <c r="B698" s="287" t="s">
        <v>591</v>
      </c>
      <c r="C698" s="286">
        <f>SUM(C699:C701)</f>
        <v>2660</v>
      </c>
    </row>
    <row r="699" spans="1:3" ht="17.100000000000001" customHeight="1">
      <c r="A699" s="285">
        <v>2100301</v>
      </c>
      <c r="B699" s="285" t="s">
        <v>592</v>
      </c>
      <c r="C699" s="288">
        <v>1632</v>
      </c>
    </row>
    <row r="700" spans="1:3" ht="17.100000000000001" hidden="1" customHeight="1">
      <c r="A700" s="289">
        <v>2100302</v>
      </c>
      <c r="B700" s="289" t="s">
        <v>593</v>
      </c>
      <c r="C700" s="290">
        <v>0</v>
      </c>
    </row>
    <row r="701" spans="1:3" ht="17.100000000000001" customHeight="1">
      <c r="A701" s="285">
        <v>2100399</v>
      </c>
      <c r="B701" s="285" t="s">
        <v>594</v>
      </c>
      <c r="C701" s="288">
        <v>1028</v>
      </c>
    </row>
    <row r="702" spans="1:3" ht="17.100000000000001" customHeight="1">
      <c r="A702" s="285">
        <v>21004</v>
      </c>
      <c r="B702" s="287" t="s">
        <v>595</v>
      </c>
      <c r="C702" s="286">
        <f>SUM(C703:C713)</f>
        <v>27490</v>
      </c>
    </row>
    <row r="703" spans="1:3" ht="17.100000000000001" customHeight="1">
      <c r="A703" s="285">
        <v>2100401</v>
      </c>
      <c r="B703" s="285" t="s">
        <v>596</v>
      </c>
      <c r="C703" s="288">
        <v>1405</v>
      </c>
    </row>
    <row r="704" spans="1:3" ht="17.100000000000001" customHeight="1">
      <c r="A704" s="285">
        <v>2100402</v>
      </c>
      <c r="B704" s="285" t="s">
        <v>597</v>
      </c>
      <c r="C704" s="288">
        <v>383</v>
      </c>
    </row>
    <row r="705" spans="1:3" ht="17.100000000000001" customHeight="1">
      <c r="A705" s="285">
        <v>2100403</v>
      </c>
      <c r="B705" s="285" t="s">
        <v>598</v>
      </c>
      <c r="C705" s="288">
        <v>726</v>
      </c>
    </row>
    <row r="706" spans="1:3" ht="17.100000000000001" hidden="1" customHeight="1">
      <c r="A706" s="289">
        <v>2100404</v>
      </c>
      <c r="B706" s="289" t="s">
        <v>599</v>
      </c>
      <c r="C706" s="290">
        <v>0</v>
      </c>
    </row>
    <row r="707" spans="1:3" ht="17.100000000000001" hidden="1" customHeight="1">
      <c r="A707" s="289">
        <v>2100405</v>
      </c>
      <c r="B707" s="289" t="s">
        <v>600</v>
      </c>
      <c r="C707" s="290">
        <v>0</v>
      </c>
    </row>
    <row r="708" spans="1:3" ht="17.100000000000001" hidden="1" customHeight="1">
      <c r="A708" s="289">
        <v>2100406</v>
      </c>
      <c r="B708" s="289" t="s">
        <v>601</v>
      </c>
      <c r="C708" s="290">
        <v>0</v>
      </c>
    </row>
    <row r="709" spans="1:3" ht="17.100000000000001" hidden="1" customHeight="1">
      <c r="A709" s="289">
        <v>2100407</v>
      </c>
      <c r="B709" s="289" t="s">
        <v>602</v>
      </c>
      <c r="C709" s="290">
        <v>0</v>
      </c>
    </row>
    <row r="710" spans="1:3" ht="17.100000000000001" customHeight="1">
      <c r="A710" s="285">
        <v>2100408</v>
      </c>
      <c r="B710" s="285" t="s">
        <v>603</v>
      </c>
      <c r="C710" s="288">
        <v>5933</v>
      </c>
    </row>
    <row r="711" spans="1:3" ht="17.100000000000001" customHeight="1">
      <c r="A711" s="285">
        <v>2100409</v>
      </c>
      <c r="B711" s="285" t="s">
        <v>604</v>
      </c>
      <c r="C711" s="288">
        <v>2250</v>
      </c>
    </row>
    <row r="712" spans="1:3" ht="17.100000000000001" customHeight="1">
      <c r="A712" s="285">
        <v>2100410</v>
      </c>
      <c r="B712" s="285" t="s">
        <v>605</v>
      </c>
      <c r="C712" s="288">
        <v>13347</v>
      </c>
    </row>
    <row r="713" spans="1:3" ht="17.100000000000001" customHeight="1">
      <c r="A713" s="285">
        <v>2100499</v>
      </c>
      <c r="B713" s="285" t="s">
        <v>606</v>
      </c>
      <c r="C713" s="288">
        <v>3446</v>
      </c>
    </row>
    <row r="714" spans="1:3" ht="17.100000000000001" customHeight="1">
      <c r="A714" s="285">
        <v>21006</v>
      </c>
      <c r="B714" s="287" t="s">
        <v>607</v>
      </c>
      <c r="C714" s="286">
        <f>SUM(C715:C716)</f>
        <v>43</v>
      </c>
    </row>
    <row r="715" spans="1:3" ht="17.100000000000001" customHeight="1">
      <c r="A715" s="285">
        <v>2100601</v>
      </c>
      <c r="B715" s="285" t="s">
        <v>608</v>
      </c>
      <c r="C715" s="288">
        <v>43</v>
      </c>
    </row>
    <row r="716" spans="1:3" ht="17.100000000000001" hidden="1" customHeight="1">
      <c r="A716" s="289">
        <v>2100699</v>
      </c>
      <c r="B716" s="289" t="s">
        <v>609</v>
      </c>
      <c r="C716" s="290">
        <v>0</v>
      </c>
    </row>
    <row r="717" spans="1:3" ht="17.100000000000001" customHeight="1">
      <c r="A717" s="285">
        <v>21007</v>
      </c>
      <c r="B717" s="287" t="s">
        <v>610</v>
      </c>
      <c r="C717" s="286">
        <f>SUM(C718:C720)</f>
        <v>3252</v>
      </c>
    </row>
    <row r="718" spans="1:3" ht="17.100000000000001" hidden="1" customHeight="1">
      <c r="A718" s="289">
        <v>2100716</v>
      </c>
      <c r="B718" s="289" t="s">
        <v>611</v>
      </c>
      <c r="C718" s="290">
        <v>0</v>
      </c>
    </row>
    <row r="719" spans="1:3" ht="17.100000000000001" customHeight="1">
      <c r="A719" s="285">
        <v>2100717</v>
      </c>
      <c r="B719" s="285" t="s">
        <v>612</v>
      </c>
      <c r="C719" s="288">
        <v>3186</v>
      </c>
    </row>
    <row r="720" spans="1:3" ht="17.100000000000001" customHeight="1">
      <c r="A720" s="285">
        <v>2100799</v>
      </c>
      <c r="B720" s="285" t="s">
        <v>613</v>
      </c>
      <c r="C720" s="288">
        <v>66</v>
      </c>
    </row>
    <row r="721" spans="1:3" ht="17.100000000000001" customHeight="1">
      <c r="A721" s="285">
        <v>21011</v>
      </c>
      <c r="B721" s="287" t="s">
        <v>614</v>
      </c>
      <c r="C721" s="286">
        <f>SUM(C722:C725)</f>
        <v>13363</v>
      </c>
    </row>
    <row r="722" spans="1:3" ht="17.100000000000001" customHeight="1">
      <c r="A722" s="285">
        <v>2101101</v>
      </c>
      <c r="B722" s="285" t="s">
        <v>615</v>
      </c>
      <c r="C722" s="288">
        <v>3519</v>
      </c>
    </row>
    <row r="723" spans="1:3" ht="17.100000000000001" customHeight="1">
      <c r="A723" s="285">
        <v>2101102</v>
      </c>
      <c r="B723" s="285" t="s">
        <v>616</v>
      </c>
      <c r="C723" s="288">
        <v>8392</v>
      </c>
    </row>
    <row r="724" spans="1:3" ht="17.100000000000001" customHeight="1">
      <c r="A724" s="285">
        <v>2101103</v>
      </c>
      <c r="B724" s="285" t="s">
        <v>617</v>
      </c>
      <c r="C724" s="288">
        <v>64</v>
      </c>
    </row>
    <row r="725" spans="1:3" ht="17.100000000000001" customHeight="1">
      <c r="A725" s="285">
        <v>2101199</v>
      </c>
      <c r="B725" s="285" t="s">
        <v>618</v>
      </c>
      <c r="C725" s="288">
        <v>1388</v>
      </c>
    </row>
    <row r="726" spans="1:3" ht="17.100000000000001" customHeight="1">
      <c r="A726" s="285">
        <v>21012</v>
      </c>
      <c r="B726" s="287" t="s">
        <v>619</v>
      </c>
      <c r="C726" s="286">
        <f>SUM(C727:C729)</f>
        <v>6777</v>
      </c>
    </row>
    <row r="727" spans="1:3" ht="17.100000000000001" hidden="1" customHeight="1">
      <c r="A727" s="289">
        <v>2101201</v>
      </c>
      <c r="B727" s="289" t="s">
        <v>620</v>
      </c>
      <c r="C727" s="290">
        <v>0</v>
      </c>
    </row>
    <row r="728" spans="1:3" ht="17.100000000000001" customHeight="1">
      <c r="A728" s="285">
        <v>2101202</v>
      </c>
      <c r="B728" s="285" t="s">
        <v>621</v>
      </c>
      <c r="C728" s="288">
        <v>6777</v>
      </c>
    </row>
    <row r="729" spans="1:3" ht="17.100000000000001" hidden="1" customHeight="1">
      <c r="A729" s="289">
        <v>2101299</v>
      </c>
      <c r="B729" s="289" t="s">
        <v>622</v>
      </c>
      <c r="C729" s="290">
        <v>0</v>
      </c>
    </row>
    <row r="730" spans="1:3" ht="17.100000000000001" customHeight="1">
      <c r="A730" s="285">
        <v>21013</v>
      </c>
      <c r="B730" s="287" t="s">
        <v>623</v>
      </c>
      <c r="C730" s="286">
        <f>SUM(C731:C733)</f>
        <v>477</v>
      </c>
    </row>
    <row r="731" spans="1:3" ht="17.100000000000001" customHeight="1">
      <c r="A731" s="285">
        <v>2101301</v>
      </c>
      <c r="B731" s="285" t="s">
        <v>624</v>
      </c>
      <c r="C731" s="288">
        <v>477</v>
      </c>
    </row>
    <row r="732" spans="1:3" ht="17.100000000000001" hidden="1" customHeight="1">
      <c r="A732" s="289">
        <v>2101302</v>
      </c>
      <c r="B732" s="289" t="s">
        <v>625</v>
      </c>
      <c r="C732" s="290">
        <v>0</v>
      </c>
    </row>
    <row r="733" spans="1:3" ht="17.100000000000001" hidden="1" customHeight="1">
      <c r="A733" s="289">
        <v>2101399</v>
      </c>
      <c r="B733" s="289" t="s">
        <v>626</v>
      </c>
      <c r="C733" s="290">
        <v>0</v>
      </c>
    </row>
    <row r="734" spans="1:3" ht="17.100000000000001" customHeight="1">
      <c r="A734" s="285">
        <v>21014</v>
      </c>
      <c r="B734" s="287" t="s">
        <v>627</v>
      </c>
      <c r="C734" s="286">
        <f>SUM(C735:C736)</f>
        <v>334</v>
      </c>
    </row>
    <row r="735" spans="1:3" ht="17.100000000000001" customHeight="1">
      <c r="A735" s="285">
        <v>2101401</v>
      </c>
      <c r="B735" s="285" t="s">
        <v>628</v>
      </c>
      <c r="C735" s="288">
        <v>196</v>
      </c>
    </row>
    <row r="736" spans="1:3" ht="17.100000000000001" customHeight="1">
      <c r="A736" s="285">
        <v>2101499</v>
      </c>
      <c r="B736" s="285" t="s">
        <v>629</v>
      </c>
      <c r="C736" s="288">
        <v>138</v>
      </c>
    </row>
    <row r="737" spans="1:3" ht="17.100000000000001" customHeight="1">
      <c r="A737" s="285">
        <v>21015</v>
      </c>
      <c r="B737" s="287" t="s">
        <v>630</v>
      </c>
      <c r="C737" s="286">
        <f>SUM(C738:C745)</f>
        <v>523</v>
      </c>
    </row>
    <row r="738" spans="1:3" ht="17.100000000000001" customHeight="1">
      <c r="A738" s="285">
        <v>2101501</v>
      </c>
      <c r="B738" s="285" t="s">
        <v>96</v>
      </c>
      <c r="C738" s="288">
        <v>515</v>
      </c>
    </row>
    <row r="739" spans="1:3" ht="17.100000000000001" hidden="1" customHeight="1">
      <c r="A739" s="289">
        <v>2101502</v>
      </c>
      <c r="B739" s="289" t="s">
        <v>97</v>
      </c>
      <c r="C739" s="290">
        <v>0</v>
      </c>
    </row>
    <row r="740" spans="1:3" ht="17.100000000000001" hidden="1" customHeight="1">
      <c r="A740" s="289">
        <v>2101503</v>
      </c>
      <c r="B740" s="289" t="s">
        <v>98</v>
      </c>
      <c r="C740" s="290">
        <v>0</v>
      </c>
    </row>
    <row r="741" spans="1:3" ht="17.100000000000001" hidden="1" customHeight="1">
      <c r="A741" s="289">
        <v>2101504</v>
      </c>
      <c r="B741" s="289" t="s">
        <v>137</v>
      </c>
      <c r="C741" s="290">
        <v>0</v>
      </c>
    </row>
    <row r="742" spans="1:3" ht="17.100000000000001" hidden="1" customHeight="1">
      <c r="A742" s="289">
        <v>2101505</v>
      </c>
      <c r="B742" s="289" t="s">
        <v>631</v>
      </c>
      <c r="C742" s="290">
        <v>0</v>
      </c>
    </row>
    <row r="743" spans="1:3" ht="17.100000000000001" customHeight="1">
      <c r="A743" s="285">
        <v>2101506</v>
      </c>
      <c r="B743" s="285" t="s">
        <v>632</v>
      </c>
      <c r="C743" s="288">
        <v>4</v>
      </c>
    </row>
    <row r="744" spans="1:3" ht="17.100000000000001" customHeight="1">
      <c r="A744" s="285">
        <v>2101550</v>
      </c>
      <c r="B744" s="285" t="s">
        <v>105</v>
      </c>
      <c r="C744" s="288">
        <v>1</v>
      </c>
    </row>
    <row r="745" spans="1:3" ht="17.100000000000001" customHeight="1">
      <c r="A745" s="285">
        <v>2101599</v>
      </c>
      <c r="B745" s="285" t="s">
        <v>633</v>
      </c>
      <c r="C745" s="288">
        <v>3</v>
      </c>
    </row>
    <row r="746" spans="1:3" ht="17.100000000000001" customHeight="1">
      <c r="A746" s="285">
        <v>21016</v>
      </c>
      <c r="B746" s="287" t="s">
        <v>634</v>
      </c>
      <c r="C746" s="286">
        <f>C747</f>
        <v>994</v>
      </c>
    </row>
    <row r="747" spans="1:3" ht="17.100000000000001" customHeight="1">
      <c r="A747" s="285">
        <v>2101601</v>
      </c>
      <c r="B747" s="285" t="s">
        <v>635</v>
      </c>
      <c r="C747" s="288">
        <v>994</v>
      </c>
    </row>
    <row r="748" spans="1:3" ht="17.100000000000001" customHeight="1">
      <c r="A748" s="285">
        <v>21099</v>
      </c>
      <c r="B748" s="287" t="s">
        <v>636</v>
      </c>
      <c r="C748" s="286">
        <f>C749</f>
        <v>455</v>
      </c>
    </row>
    <row r="749" spans="1:3" ht="17.100000000000001" customHeight="1">
      <c r="A749" s="285">
        <v>2109999</v>
      </c>
      <c r="B749" s="285" t="s">
        <v>637</v>
      </c>
      <c r="C749" s="288">
        <v>455</v>
      </c>
    </row>
    <row r="750" spans="1:3" ht="17.100000000000001" customHeight="1">
      <c r="A750" s="285">
        <v>211</v>
      </c>
      <c r="B750" s="287" t="s">
        <v>638</v>
      </c>
      <c r="C750" s="286">
        <f>SUM(C751,C761,C765,C774,C781,C788,C794,C797,C800,C802,C804,C810,C812,C814,C825)</f>
        <v>2896</v>
      </c>
    </row>
    <row r="751" spans="1:3" ht="17.100000000000001" customHeight="1">
      <c r="A751" s="285">
        <v>21101</v>
      </c>
      <c r="B751" s="287" t="s">
        <v>639</v>
      </c>
      <c r="C751" s="286">
        <f>SUM(C752:C760)</f>
        <v>724</v>
      </c>
    </row>
    <row r="752" spans="1:3" ht="17.100000000000001" customHeight="1">
      <c r="A752" s="285">
        <v>2110101</v>
      </c>
      <c r="B752" s="285" t="s">
        <v>96</v>
      </c>
      <c r="C752" s="288">
        <v>510</v>
      </c>
    </row>
    <row r="753" spans="1:3" ht="17.100000000000001" hidden="1" customHeight="1">
      <c r="A753" s="289">
        <v>2110102</v>
      </c>
      <c r="B753" s="289" t="s">
        <v>97</v>
      </c>
      <c r="C753" s="290">
        <v>0</v>
      </c>
    </row>
    <row r="754" spans="1:3" ht="17.100000000000001" hidden="1" customHeight="1">
      <c r="A754" s="289">
        <v>2110103</v>
      </c>
      <c r="B754" s="289" t="s">
        <v>98</v>
      </c>
      <c r="C754" s="290">
        <v>0</v>
      </c>
    </row>
    <row r="755" spans="1:3" ht="17.100000000000001" hidden="1" customHeight="1">
      <c r="A755" s="289">
        <v>2110104</v>
      </c>
      <c r="B755" s="289" t="s">
        <v>640</v>
      </c>
      <c r="C755" s="290">
        <v>0</v>
      </c>
    </row>
    <row r="756" spans="1:3" ht="17.100000000000001" hidden="1" customHeight="1">
      <c r="A756" s="289">
        <v>2110105</v>
      </c>
      <c r="B756" s="289" t="s">
        <v>641</v>
      </c>
      <c r="C756" s="290">
        <v>0</v>
      </c>
    </row>
    <row r="757" spans="1:3" ht="17.100000000000001" hidden="1" customHeight="1">
      <c r="A757" s="289">
        <v>2110106</v>
      </c>
      <c r="B757" s="289" t="s">
        <v>642</v>
      </c>
      <c r="C757" s="290">
        <v>0</v>
      </c>
    </row>
    <row r="758" spans="1:3" ht="17.100000000000001" hidden="1" customHeight="1">
      <c r="A758" s="289">
        <v>2110107</v>
      </c>
      <c r="B758" s="289" t="s">
        <v>643</v>
      </c>
      <c r="C758" s="290">
        <v>0</v>
      </c>
    </row>
    <row r="759" spans="1:3" ht="17.100000000000001" hidden="1" customHeight="1">
      <c r="A759" s="289">
        <v>2110108</v>
      </c>
      <c r="B759" s="289" t="s">
        <v>644</v>
      </c>
      <c r="C759" s="290">
        <v>0</v>
      </c>
    </row>
    <row r="760" spans="1:3" ht="17.100000000000001" customHeight="1">
      <c r="A760" s="285">
        <v>2110199</v>
      </c>
      <c r="B760" s="285" t="s">
        <v>645</v>
      </c>
      <c r="C760" s="288">
        <v>214</v>
      </c>
    </row>
    <row r="761" spans="1:3" ht="17.100000000000001" customHeight="1">
      <c r="A761" s="285">
        <v>21102</v>
      </c>
      <c r="B761" s="287" t="s">
        <v>646</v>
      </c>
      <c r="C761" s="286">
        <f>SUM(C762:C764)</f>
        <v>215</v>
      </c>
    </row>
    <row r="762" spans="1:3" ht="17.100000000000001" hidden="1" customHeight="1">
      <c r="A762" s="289">
        <v>2110203</v>
      </c>
      <c r="B762" s="289" t="s">
        <v>647</v>
      </c>
      <c r="C762" s="290">
        <v>0</v>
      </c>
    </row>
    <row r="763" spans="1:3" ht="17.100000000000001" hidden="1" customHeight="1">
      <c r="A763" s="289">
        <v>2110204</v>
      </c>
      <c r="B763" s="289" t="s">
        <v>648</v>
      </c>
      <c r="C763" s="290">
        <v>0</v>
      </c>
    </row>
    <row r="764" spans="1:3" ht="17.100000000000001" customHeight="1">
      <c r="A764" s="285">
        <v>2110299</v>
      </c>
      <c r="B764" s="285" t="s">
        <v>649</v>
      </c>
      <c r="C764" s="288">
        <v>215</v>
      </c>
    </row>
    <row r="765" spans="1:3" ht="17.100000000000001" customHeight="1">
      <c r="A765" s="285">
        <v>21103</v>
      </c>
      <c r="B765" s="287" t="s">
        <v>650</v>
      </c>
      <c r="C765" s="286">
        <f>SUM(C766:C773)</f>
        <v>1779</v>
      </c>
    </row>
    <row r="766" spans="1:3" ht="17.100000000000001" customHeight="1">
      <c r="A766" s="285">
        <v>2110301</v>
      </c>
      <c r="B766" s="285" t="s">
        <v>651</v>
      </c>
      <c r="C766" s="288">
        <v>899</v>
      </c>
    </row>
    <row r="767" spans="1:3" ht="17.100000000000001" hidden="1" customHeight="1">
      <c r="A767" s="289">
        <v>2110302</v>
      </c>
      <c r="B767" s="289" t="s">
        <v>652</v>
      </c>
      <c r="C767" s="290">
        <v>0</v>
      </c>
    </row>
    <row r="768" spans="1:3" ht="17.100000000000001" hidden="1" customHeight="1">
      <c r="A768" s="289">
        <v>2110303</v>
      </c>
      <c r="B768" s="289" t="s">
        <v>653</v>
      </c>
      <c r="C768" s="290">
        <v>0</v>
      </c>
    </row>
    <row r="769" spans="1:3" ht="17.100000000000001" hidden="1" customHeight="1">
      <c r="A769" s="289">
        <v>2110304</v>
      </c>
      <c r="B769" s="289" t="s">
        <v>654</v>
      </c>
      <c r="C769" s="290">
        <v>0</v>
      </c>
    </row>
    <row r="770" spans="1:3" ht="17.100000000000001" hidden="1" customHeight="1">
      <c r="A770" s="289">
        <v>2110305</v>
      </c>
      <c r="B770" s="289" t="s">
        <v>655</v>
      </c>
      <c r="C770" s="290">
        <v>0</v>
      </c>
    </row>
    <row r="771" spans="1:3" ht="17.100000000000001" hidden="1" customHeight="1">
      <c r="A771" s="289">
        <v>2110306</v>
      </c>
      <c r="B771" s="289" t="s">
        <v>656</v>
      </c>
      <c r="C771" s="290">
        <v>0</v>
      </c>
    </row>
    <row r="772" spans="1:3" ht="17.100000000000001" hidden="1" customHeight="1">
      <c r="A772" s="289">
        <v>2110307</v>
      </c>
      <c r="B772" s="289" t="s">
        <v>657</v>
      </c>
      <c r="C772" s="290">
        <v>0</v>
      </c>
    </row>
    <row r="773" spans="1:3" ht="17.100000000000001" customHeight="1">
      <c r="A773" s="285">
        <v>2110399</v>
      </c>
      <c r="B773" s="285" t="s">
        <v>658</v>
      </c>
      <c r="C773" s="288">
        <v>880</v>
      </c>
    </row>
    <row r="774" spans="1:3" ht="17.100000000000001" customHeight="1">
      <c r="A774" s="285">
        <v>21104</v>
      </c>
      <c r="B774" s="287" t="s">
        <v>659</v>
      </c>
      <c r="C774" s="286">
        <f>SUM(C775:C780)</f>
        <v>35</v>
      </c>
    </row>
    <row r="775" spans="1:3" ht="17.100000000000001" customHeight="1">
      <c r="A775" s="285">
        <v>2110401</v>
      </c>
      <c r="B775" s="285" t="s">
        <v>660</v>
      </c>
      <c r="C775" s="288">
        <v>35</v>
      </c>
    </row>
    <row r="776" spans="1:3" ht="17.100000000000001" hidden="1" customHeight="1">
      <c r="A776" s="289">
        <v>2110402</v>
      </c>
      <c r="B776" s="289" t="s">
        <v>661</v>
      </c>
      <c r="C776" s="290">
        <v>0</v>
      </c>
    </row>
    <row r="777" spans="1:3" ht="17.100000000000001" hidden="1" customHeight="1">
      <c r="A777" s="289">
        <v>2110404</v>
      </c>
      <c r="B777" s="289" t="s">
        <v>662</v>
      </c>
      <c r="C777" s="290">
        <v>0</v>
      </c>
    </row>
    <row r="778" spans="1:3" ht="17.100000000000001" hidden="1" customHeight="1">
      <c r="A778" s="289">
        <v>2110405</v>
      </c>
      <c r="B778" s="289" t="s">
        <v>663</v>
      </c>
      <c r="C778" s="290">
        <v>0</v>
      </c>
    </row>
    <row r="779" spans="1:3" ht="17.100000000000001" hidden="1" customHeight="1">
      <c r="A779" s="289">
        <v>2110406</v>
      </c>
      <c r="B779" s="289" t="s">
        <v>664</v>
      </c>
      <c r="C779" s="290">
        <v>0</v>
      </c>
    </row>
    <row r="780" spans="1:3" ht="17.100000000000001" hidden="1" customHeight="1">
      <c r="A780" s="289">
        <v>2110499</v>
      </c>
      <c r="B780" s="289" t="s">
        <v>665</v>
      </c>
      <c r="C780" s="290">
        <v>0</v>
      </c>
    </row>
    <row r="781" spans="1:3" ht="17.100000000000001" hidden="1" customHeight="1">
      <c r="A781" s="289">
        <v>21105</v>
      </c>
      <c r="B781" s="291" t="s">
        <v>666</v>
      </c>
      <c r="C781" s="290">
        <f>SUM(C782:C787)</f>
        <v>0</v>
      </c>
    </row>
    <row r="782" spans="1:3" ht="17.100000000000001" hidden="1" customHeight="1">
      <c r="A782" s="289">
        <v>2110501</v>
      </c>
      <c r="B782" s="289" t="s">
        <v>667</v>
      </c>
      <c r="C782" s="290">
        <v>0</v>
      </c>
    </row>
    <row r="783" spans="1:3" ht="17.100000000000001" hidden="1" customHeight="1">
      <c r="A783" s="289">
        <v>2110502</v>
      </c>
      <c r="B783" s="289" t="s">
        <v>668</v>
      </c>
      <c r="C783" s="290">
        <v>0</v>
      </c>
    </row>
    <row r="784" spans="1:3" ht="17.100000000000001" hidden="1" customHeight="1">
      <c r="A784" s="289">
        <v>2110503</v>
      </c>
      <c r="B784" s="289" t="s">
        <v>669</v>
      </c>
      <c r="C784" s="290">
        <v>0</v>
      </c>
    </row>
    <row r="785" spans="1:3" ht="17.100000000000001" hidden="1" customHeight="1">
      <c r="A785" s="289">
        <v>2110506</v>
      </c>
      <c r="B785" s="289" t="s">
        <v>670</v>
      </c>
      <c r="C785" s="290">
        <v>0</v>
      </c>
    </row>
    <row r="786" spans="1:3" ht="17.100000000000001" hidden="1" customHeight="1">
      <c r="A786" s="289">
        <v>2110507</v>
      </c>
      <c r="B786" s="289" t="s">
        <v>671</v>
      </c>
      <c r="C786" s="290">
        <v>0</v>
      </c>
    </row>
    <row r="787" spans="1:3" ht="17.100000000000001" hidden="1" customHeight="1">
      <c r="A787" s="289">
        <v>2110599</v>
      </c>
      <c r="B787" s="289" t="s">
        <v>672</v>
      </c>
      <c r="C787" s="290">
        <v>0</v>
      </c>
    </row>
    <row r="788" spans="1:3" ht="17.100000000000001" hidden="1" customHeight="1">
      <c r="A788" s="289">
        <v>21106</v>
      </c>
      <c r="B788" s="291" t="s">
        <v>673</v>
      </c>
      <c r="C788" s="290">
        <f>SUM(C789:C793)</f>
        <v>0</v>
      </c>
    </row>
    <row r="789" spans="1:3" ht="17.100000000000001" hidden="1" customHeight="1">
      <c r="A789" s="289">
        <v>2110602</v>
      </c>
      <c r="B789" s="289" t="s">
        <v>674</v>
      </c>
      <c r="C789" s="290">
        <v>0</v>
      </c>
    </row>
    <row r="790" spans="1:3" ht="17.100000000000001" hidden="1" customHeight="1">
      <c r="A790" s="289">
        <v>2110603</v>
      </c>
      <c r="B790" s="289" t="s">
        <v>675</v>
      </c>
      <c r="C790" s="290">
        <v>0</v>
      </c>
    </row>
    <row r="791" spans="1:3" ht="17.100000000000001" hidden="1" customHeight="1">
      <c r="A791" s="289">
        <v>2110604</v>
      </c>
      <c r="B791" s="289" t="s">
        <v>676</v>
      </c>
      <c r="C791" s="290">
        <v>0</v>
      </c>
    </row>
    <row r="792" spans="1:3" ht="17.100000000000001" hidden="1" customHeight="1">
      <c r="A792" s="289">
        <v>2110605</v>
      </c>
      <c r="B792" s="289" t="s">
        <v>677</v>
      </c>
      <c r="C792" s="290">
        <v>0</v>
      </c>
    </row>
    <row r="793" spans="1:3" ht="17.100000000000001" hidden="1" customHeight="1">
      <c r="A793" s="289">
        <v>2110699</v>
      </c>
      <c r="B793" s="289" t="s">
        <v>678</v>
      </c>
      <c r="C793" s="290">
        <v>0</v>
      </c>
    </row>
    <row r="794" spans="1:3" ht="17.100000000000001" hidden="1" customHeight="1">
      <c r="A794" s="289">
        <v>21107</v>
      </c>
      <c r="B794" s="291" t="s">
        <v>679</v>
      </c>
      <c r="C794" s="290">
        <f>SUM(C795:C796)</f>
        <v>0</v>
      </c>
    </row>
    <row r="795" spans="1:3" ht="17.100000000000001" hidden="1" customHeight="1">
      <c r="A795" s="289">
        <v>2110704</v>
      </c>
      <c r="B795" s="289" t="s">
        <v>680</v>
      </c>
      <c r="C795" s="290">
        <v>0</v>
      </c>
    </row>
    <row r="796" spans="1:3" ht="17.100000000000001" hidden="1" customHeight="1">
      <c r="A796" s="289">
        <v>2110799</v>
      </c>
      <c r="B796" s="289" t="s">
        <v>681</v>
      </c>
      <c r="C796" s="290">
        <v>0</v>
      </c>
    </row>
    <row r="797" spans="1:3" ht="17.100000000000001" hidden="1" customHeight="1">
      <c r="A797" s="289">
        <v>21108</v>
      </c>
      <c r="B797" s="291" t="s">
        <v>682</v>
      </c>
      <c r="C797" s="290">
        <f>SUM(C798:C799)</f>
        <v>0</v>
      </c>
    </row>
    <row r="798" spans="1:3" ht="17.100000000000001" hidden="1" customHeight="1">
      <c r="A798" s="289">
        <v>2110804</v>
      </c>
      <c r="B798" s="289" t="s">
        <v>683</v>
      </c>
      <c r="C798" s="290">
        <v>0</v>
      </c>
    </row>
    <row r="799" spans="1:3" ht="17.100000000000001" hidden="1" customHeight="1">
      <c r="A799" s="289">
        <v>2110899</v>
      </c>
      <c r="B799" s="289" t="s">
        <v>684</v>
      </c>
      <c r="C799" s="290">
        <v>0</v>
      </c>
    </row>
    <row r="800" spans="1:3" ht="17.100000000000001" hidden="1" customHeight="1">
      <c r="A800" s="289">
        <v>21109</v>
      </c>
      <c r="B800" s="291" t="s">
        <v>685</v>
      </c>
      <c r="C800" s="290">
        <f>C801</f>
        <v>0</v>
      </c>
    </row>
    <row r="801" spans="1:3" ht="17.100000000000001" hidden="1" customHeight="1">
      <c r="A801" s="289">
        <v>2110901</v>
      </c>
      <c r="B801" s="289" t="s">
        <v>686</v>
      </c>
      <c r="C801" s="290">
        <v>0</v>
      </c>
    </row>
    <row r="802" spans="1:3" ht="17.100000000000001" hidden="1" customHeight="1">
      <c r="A802" s="289">
        <v>21110</v>
      </c>
      <c r="B802" s="291" t="s">
        <v>687</v>
      </c>
      <c r="C802" s="290">
        <f>C803</f>
        <v>0</v>
      </c>
    </row>
    <row r="803" spans="1:3" ht="17.100000000000001" hidden="1" customHeight="1">
      <c r="A803" s="289">
        <v>2111001</v>
      </c>
      <c r="B803" s="289" t="s">
        <v>688</v>
      </c>
      <c r="C803" s="290">
        <v>0</v>
      </c>
    </row>
    <row r="804" spans="1:3" ht="17.100000000000001" hidden="1" customHeight="1">
      <c r="A804" s="289">
        <v>21111</v>
      </c>
      <c r="B804" s="291" t="s">
        <v>689</v>
      </c>
      <c r="C804" s="290">
        <f>SUM(C805:C809)</f>
        <v>0</v>
      </c>
    </row>
    <row r="805" spans="1:3" ht="17.100000000000001" hidden="1" customHeight="1">
      <c r="A805" s="289">
        <v>2111101</v>
      </c>
      <c r="B805" s="289" t="s">
        <v>690</v>
      </c>
      <c r="C805" s="290">
        <v>0</v>
      </c>
    </row>
    <row r="806" spans="1:3" ht="17.100000000000001" hidden="1" customHeight="1">
      <c r="A806" s="289">
        <v>2111102</v>
      </c>
      <c r="B806" s="289" t="s">
        <v>691</v>
      </c>
      <c r="C806" s="290">
        <v>0</v>
      </c>
    </row>
    <row r="807" spans="1:3" ht="17.100000000000001" hidden="1" customHeight="1">
      <c r="A807" s="289">
        <v>2111103</v>
      </c>
      <c r="B807" s="289" t="s">
        <v>692</v>
      </c>
      <c r="C807" s="290">
        <v>0</v>
      </c>
    </row>
    <row r="808" spans="1:3" ht="17.100000000000001" hidden="1" customHeight="1">
      <c r="A808" s="289">
        <v>2111104</v>
      </c>
      <c r="B808" s="289" t="s">
        <v>693</v>
      </c>
      <c r="C808" s="290">
        <v>0</v>
      </c>
    </row>
    <row r="809" spans="1:3" ht="17.100000000000001" hidden="1" customHeight="1">
      <c r="A809" s="289">
        <v>2111199</v>
      </c>
      <c r="B809" s="289" t="s">
        <v>694</v>
      </c>
      <c r="C809" s="290">
        <v>0</v>
      </c>
    </row>
    <row r="810" spans="1:3" ht="17.100000000000001" hidden="1" customHeight="1">
      <c r="A810" s="289">
        <v>21112</v>
      </c>
      <c r="B810" s="291" t="s">
        <v>695</v>
      </c>
      <c r="C810" s="290">
        <f>C811</f>
        <v>0</v>
      </c>
    </row>
    <row r="811" spans="1:3" ht="17.100000000000001" hidden="1" customHeight="1">
      <c r="A811" s="289">
        <v>2111201</v>
      </c>
      <c r="B811" s="289" t="s">
        <v>696</v>
      </c>
      <c r="C811" s="290">
        <v>0</v>
      </c>
    </row>
    <row r="812" spans="1:3" ht="17.100000000000001" hidden="1" customHeight="1">
      <c r="A812" s="289">
        <v>21113</v>
      </c>
      <c r="B812" s="291" t="s">
        <v>697</v>
      </c>
      <c r="C812" s="290">
        <f>C813</f>
        <v>0</v>
      </c>
    </row>
    <row r="813" spans="1:3" ht="17.100000000000001" hidden="1" customHeight="1">
      <c r="A813" s="289">
        <v>2111301</v>
      </c>
      <c r="B813" s="289" t="s">
        <v>698</v>
      </c>
      <c r="C813" s="290">
        <v>0</v>
      </c>
    </row>
    <row r="814" spans="1:3" ht="17.100000000000001" hidden="1" customHeight="1">
      <c r="A814" s="289">
        <v>21114</v>
      </c>
      <c r="B814" s="291" t="s">
        <v>699</v>
      </c>
      <c r="C814" s="290">
        <f>SUM(C815:C824)</f>
        <v>0</v>
      </c>
    </row>
    <row r="815" spans="1:3" ht="17.100000000000001" hidden="1" customHeight="1">
      <c r="A815" s="289">
        <v>2111401</v>
      </c>
      <c r="B815" s="289" t="s">
        <v>96</v>
      </c>
      <c r="C815" s="290">
        <v>0</v>
      </c>
    </row>
    <row r="816" spans="1:3" ht="17.100000000000001" hidden="1" customHeight="1">
      <c r="A816" s="289">
        <v>2111402</v>
      </c>
      <c r="B816" s="289" t="s">
        <v>97</v>
      </c>
      <c r="C816" s="290">
        <v>0</v>
      </c>
    </row>
    <row r="817" spans="1:3" ht="17.100000000000001" hidden="1" customHeight="1">
      <c r="A817" s="289">
        <v>2111403</v>
      </c>
      <c r="B817" s="289" t="s">
        <v>98</v>
      </c>
      <c r="C817" s="290">
        <v>0</v>
      </c>
    </row>
    <row r="818" spans="1:3" ht="17.100000000000001" hidden="1" customHeight="1">
      <c r="A818" s="289">
        <v>2111406</v>
      </c>
      <c r="B818" s="289" t="s">
        <v>700</v>
      </c>
      <c r="C818" s="290">
        <v>0</v>
      </c>
    </row>
    <row r="819" spans="1:3" ht="17.100000000000001" hidden="1" customHeight="1">
      <c r="A819" s="289">
        <v>2111407</v>
      </c>
      <c r="B819" s="289" t="s">
        <v>701</v>
      </c>
      <c r="C819" s="290">
        <v>0</v>
      </c>
    </row>
    <row r="820" spans="1:3" ht="17.100000000000001" hidden="1" customHeight="1">
      <c r="A820" s="289">
        <v>2111408</v>
      </c>
      <c r="B820" s="289" t="s">
        <v>702</v>
      </c>
      <c r="C820" s="290">
        <v>0</v>
      </c>
    </row>
    <row r="821" spans="1:3" ht="17.100000000000001" hidden="1" customHeight="1">
      <c r="A821" s="289">
        <v>2111411</v>
      </c>
      <c r="B821" s="289" t="s">
        <v>137</v>
      </c>
      <c r="C821" s="290">
        <v>0</v>
      </c>
    </row>
    <row r="822" spans="1:3" ht="17.100000000000001" hidden="1" customHeight="1">
      <c r="A822" s="289">
        <v>2111413</v>
      </c>
      <c r="B822" s="289" t="s">
        <v>703</v>
      </c>
      <c r="C822" s="290">
        <v>0</v>
      </c>
    </row>
    <row r="823" spans="1:3" ht="17.100000000000001" hidden="1" customHeight="1">
      <c r="A823" s="289">
        <v>2111450</v>
      </c>
      <c r="B823" s="289" t="s">
        <v>105</v>
      </c>
      <c r="C823" s="290">
        <v>0</v>
      </c>
    </row>
    <row r="824" spans="1:3" ht="17.100000000000001" hidden="1" customHeight="1">
      <c r="A824" s="289">
        <v>2111499</v>
      </c>
      <c r="B824" s="289" t="s">
        <v>704</v>
      </c>
      <c r="C824" s="290">
        <v>0</v>
      </c>
    </row>
    <row r="825" spans="1:3" ht="17.100000000000001" customHeight="1">
      <c r="A825" s="285">
        <v>21199</v>
      </c>
      <c r="B825" s="287" t="s">
        <v>705</v>
      </c>
      <c r="C825" s="286">
        <f>C826</f>
        <v>143</v>
      </c>
    </row>
    <row r="826" spans="1:3" ht="17.100000000000001" customHeight="1">
      <c r="A826" s="285">
        <v>2119999</v>
      </c>
      <c r="B826" s="285" t="s">
        <v>706</v>
      </c>
      <c r="C826" s="288">
        <v>143</v>
      </c>
    </row>
    <row r="827" spans="1:3" ht="17.100000000000001" customHeight="1">
      <c r="A827" s="285">
        <v>212</v>
      </c>
      <c r="B827" s="287" t="s">
        <v>707</v>
      </c>
      <c r="C827" s="286">
        <f>SUM(C828,C839,C841,C844,C846,C848)</f>
        <v>36705</v>
      </c>
    </row>
    <row r="828" spans="1:3" ht="17.100000000000001" customHeight="1">
      <c r="A828" s="285">
        <v>21201</v>
      </c>
      <c r="B828" s="287" t="s">
        <v>708</v>
      </c>
      <c r="C828" s="286">
        <f>SUM(C829:C838)</f>
        <v>10239</v>
      </c>
    </row>
    <row r="829" spans="1:3" ht="17.100000000000001" customHeight="1">
      <c r="A829" s="285">
        <v>2120101</v>
      </c>
      <c r="B829" s="285" t="s">
        <v>96</v>
      </c>
      <c r="C829" s="288">
        <v>6446</v>
      </c>
    </row>
    <row r="830" spans="1:3" ht="17.100000000000001" hidden="1" customHeight="1">
      <c r="A830" s="289">
        <v>2120102</v>
      </c>
      <c r="B830" s="289" t="s">
        <v>97</v>
      </c>
      <c r="C830" s="290">
        <v>0</v>
      </c>
    </row>
    <row r="831" spans="1:3" ht="17.100000000000001" customHeight="1">
      <c r="A831" s="285">
        <v>2120103</v>
      </c>
      <c r="B831" s="285" t="s">
        <v>98</v>
      </c>
      <c r="C831" s="288">
        <v>1059</v>
      </c>
    </row>
    <row r="832" spans="1:3" ht="17.100000000000001" customHeight="1">
      <c r="A832" s="285">
        <v>2120104</v>
      </c>
      <c r="B832" s="285" t="s">
        <v>709</v>
      </c>
      <c r="C832" s="288">
        <v>206</v>
      </c>
    </row>
    <row r="833" spans="1:3" ht="17.100000000000001" hidden="1" customHeight="1">
      <c r="A833" s="289">
        <v>2120105</v>
      </c>
      <c r="B833" s="289" t="s">
        <v>710</v>
      </c>
      <c r="C833" s="290">
        <v>0</v>
      </c>
    </row>
    <row r="834" spans="1:3" ht="17.100000000000001" hidden="1" customHeight="1">
      <c r="A834" s="289">
        <v>2120106</v>
      </c>
      <c r="B834" s="289" t="s">
        <v>711</v>
      </c>
      <c r="C834" s="290">
        <v>0</v>
      </c>
    </row>
    <row r="835" spans="1:3" ht="17.100000000000001" hidden="1" customHeight="1">
      <c r="A835" s="289">
        <v>2120107</v>
      </c>
      <c r="B835" s="289" t="s">
        <v>712</v>
      </c>
      <c r="C835" s="290">
        <v>0</v>
      </c>
    </row>
    <row r="836" spans="1:3" ht="17.100000000000001" hidden="1" customHeight="1">
      <c r="A836" s="289">
        <v>2120109</v>
      </c>
      <c r="B836" s="289" t="s">
        <v>713</v>
      </c>
      <c r="C836" s="290">
        <v>0</v>
      </c>
    </row>
    <row r="837" spans="1:3" ht="17.100000000000001" hidden="1" customHeight="1">
      <c r="A837" s="289">
        <v>2120110</v>
      </c>
      <c r="B837" s="289" t="s">
        <v>714</v>
      </c>
      <c r="C837" s="290">
        <v>0</v>
      </c>
    </row>
    <row r="838" spans="1:3" ht="17.100000000000001" customHeight="1">
      <c r="A838" s="285">
        <v>2120199</v>
      </c>
      <c r="B838" s="285" t="s">
        <v>715</v>
      </c>
      <c r="C838" s="288">
        <v>2528</v>
      </c>
    </row>
    <row r="839" spans="1:3" ht="17.100000000000001" customHeight="1">
      <c r="A839" s="285">
        <v>21202</v>
      </c>
      <c r="B839" s="287" t="s">
        <v>716</v>
      </c>
      <c r="C839" s="286">
        <f>C840</f>
        <v>1593</v>
      </c>
    </row>
    <row r="840" spans="1:3" ht="17.100000000000001" customHeight="1">
      <c r="A840" s="285">
        <v>2120201</v>
      </c>
      <c r="B840" s="285" t="s">
        <v>717</v>
      </c>
      <c r="C840" s="288">
        <v>1593</v>
      </c>
    </row>
    <row r="841" spans="1:3" ht="17.100000000000001" customHeight="1">
      <c r="A841" s="285">
        <v>21203</v>
      </c>
      <c r="B841" s="287" t="s">
        <v>718</v>
      </c>
      <c r="C841" s="286">
        <f>SUM(C842:C843)</f>
        <v>2687</v>
      </c>
    </row>
    <row r="842" spans="1:3" ht="17.100000000000001" hidden="1" customHeight="1">
      <c r="A842" s="289">
        <v>2120303</v>
      </c>
      <c r="B842" s="289" t="s">
        <v>719</v>
      </c>
      <c r="C842" s="290">
        <v>0</v>
      </c>
    </row>
    <row r="843" spans="1:3" ht="17.100000000000001" customHeight="1">
      <c r="A843" s="285">
        <v>2120399</v>
      </c>
      <c r="B843" s="285" t="s">
        <v>720</v>
      </c>
      <c r="C843" s="288">
        <v>2687</v>
      </c>
    </row>
    <row r="844" spans="1:3" ht="17.100000000000001" customHeight="1">
      <c r="A844" s="285">
        <v>21205</v>
      </c>
      <c r="B844" s="287" t="s">
        <v>721</v>
      </c>
      <c r="C844" s="286">
        <f t="shared" ref="C844:C848" si="0">C845</f>
        <v>18975</v>
      </c>
    </row>
    <row r="845" spans="1:3" ht="17.100000000000001" customHeight="1">
      <c r="A845" s="285">
        <v>2120501</v>
      </c>
      <c r="B845" s="285" t="s">
        <v>722</v>
      </c>
      <c r="C845" s="288">
        <v>18975</v>
      </c>
    </row>
    <row r="846" spans="1:3" ht="17.100000000000001" hidden="1" customHeight="1">
      <c r="A846" s="289">
        <v>21206</v>
      </c>
      <c r="B846" s="291" t="s">
        <v>723</v>
      </c>
      <c r="C846" s="290">
        <f t="shared" si="0"/>
        <v>0</v>
      </c>
    </row>
    <row r="847" spans="1:3" ht="17.100000000000001" hidden="1" customHeight="1">
      <c r="A847" s="289">
        <v>2120601</v>
      </c>
      <c r="B847" s="289" t="s">
        <v>724</v>
      </c>
      <c r="C847" s="290">
        <v>0</v>
      </c>
    </row>
    <row r="848" spans="1:3" ht="17.100000000000001" customHeight="1">
      <c r="A848" s="285">
        <v>21299</v>
      </c>
      <c r="B848" s="287" t="s">
        <v>725</v>
      </c>
      <c r="C848" s="286">
        <f t="shared" si="0"/>
        <v>3211</v>
      </c>
    </row>
    <row r="849" spans="1:3" ht="17.100000000000001" customHeight="1">
      <c r="A849" s="285">
        <v>2129999</v>
      </c>
      <c r="B849" s="285" t="s">
        <v>726</v>
      </c>
      <c r="C849" s="288">
        <v>3211</v>
      </c>
    </row>
    <row r="850" spans="1:3" ht="17.100000000000001" customHeight="1">
      <c r="A850" s="285">
        <v>213</v>
      </c>
      <c r="B850" s="287" t="s">
        <v>727</v>
      </c>
      <c r="C850" s="286">
        <f>SUM(C851,C877,C899,C927,C938,C945,C951,C954)</f>
        <v>13383</v>
      </c>
    </row>
    <row r="851" spans="1:3" ht="17.100000000000001" customHeight="1">
      <c r="A851" s="285">
        <v>21301</v>
      </c>
      <c r="B851" s="287" t="s">
        <v>728</v>
      </c>
      <c r="C851" s="286">
        <f>SUM(C852:C876)</f>
        <v>8156</v>
      </c>
    </row>
    <row r="852" spans="1:3" ht="17.100000000000001" customHeight="1">
      <c r="A852" s="285">
        <v>2130101</v>
      </c>
      <c r="B852" s="285" t="s">
        <v>96</v>
      </c>
      <c r="C852" s="288">
        <v>624</v>
      </c>
    </row>
    <row r="853" spans="1:3" ht="17.100000000000001" hidden="1" customHeight="1">
      <c r="A853" s="289">
        <v>2130102</v>
      </c>
      <c r="B853" s="289" t="s">
        <v>97</v>
      </c>
      <c r="C853" s="290">
        <v>0</v>
      </c>
    </row>
    <row r="854" spans="1:3" ht="17.100000000000001" hidden="1" customHeight="1">
      <c r="A854" s="289">
        <v>2130103</v>
      </c>
      <c r="B854" s="289" t="s">
        <v>98</v>
      </c>
      <c r="C854" s="290">
        <v>0</v>
      </c>
    </row>
    <row r="855" spans="1:3" ht="17.100000000000001" customHeight="1">
      <c r="A855" s="285">
        <v>2130104</v>
      </c>
      <c r="B855" s="285" t="s">
        <v>105</v>
      </c>
      <c r="C855" s="288">
        <v>1</v>
      </c>
    </row>
    <row r="856" spans="1:3" ht="17.100000000000001" hidden="1" customHeight="1">
      <c r="A856" s="289">
        <v>2130105</v>
      </c>
      <c r="B856" s="289" t="s">
        <v>729</v>
      </c>
      <c r="C856" s="290">
        <v>0</v>
      </c>
    </row>
    <row r="857" spans="1:3" ht="17.100000000000001" customHeight="1">
      <c r="A857" s="285">
        <v>2130106</v>
      </c>
      <c r="B857" s="285" t="s">
        <v>730</v>
      </c>
      <c r="C857" s="288">
        <v>13</v>
      </c>
    </row>
    <row r="858" spans="1:3" ht="17.100000000000001" customHeight="1">
      <c r="A858" s="285">
        <v>2130108</v>
      </c>
      <c r="B858" s="285" t="s">
        <v>731</v>
      </c>
      <c r="C858" s="288">
        <v>13</v>
      </c>
    </row>
    <row r="859" spans="1:3" ht="17.100000000000001" customHeight="1">
      <c r="A859" s="285">
        <v>2130109</v>
      </c>
      <c r="B859" s="285" t="s">
        <v>732</v>
      </c>
      <c r="C859" s="288">
        <v>189</v>
      </c>
    </row>
    <row r="860" spans="1:3" ht="17.100000000000001" hidden="1" customHeight="1">
      <c r="A860" s="289">
        <v>2130110</v>
      </c>
      <c r="B860" s="289" t="s">
        <v>733</v>
      </c>
      <c r="C860" s="290">
        <v>0</v>
      </c>
    </row>
    <row r="861" spans="1:3" ht="17.100000000000001" hidden="1" customHeight="1">
      <c r="A861" s="289">
        <v>2130111</v>
      </c>
      <c r="B861" s="289" t="s">
        <v>734</v>
      </c>
      <c r="C861" s="290">
        <v>0</v>
      </c>
    </row>
    <row r="862" spans="1:3" ht="17.100000000000001" hidden="1" customHeight="1">
      <c r="A862" s="289">
        <v>2130112</v>
      </c>
      <c r="B862" s="289" t="s">
        <v>735</v>
      </c>
      <c r="C862" s="290">
        <v>0</v>
      </c>
    </row>
    <row r="863" spans="1:3" ht="17.100000000000001" hidden="1" customHeight="1">
      <c r="A863" s="289">
        <v>2130114</v>
      </c>
      <c r="B863" s="289" t="s">
        <v>736</v>
      </c>
      <c r="C863" s="290">
        <v>0</v>
      </c>
    </row>
    <row r="864" spans="1:3" ht="17.100000000000001" customHeight="1">
      <c r="A864" s="285">
        <v>2130119</v>
      </c>
      <c r="B864" s="285" t="s">
        <v>737</v>
      </c>
      <c r="C864" s="288">
        <v>7</v>
      </c>
    </row>
    <row r="865" spans="1:3" ht="17.100000000000001" hidden="1" customHeight="1">
      <c r="A865" s="289">
        <v>2130120</v>
      </c>
      <c r="B865" s="289" t="s">
        <v>738</v>
      </c>
      <c r="C865" s="290">
        <v>0</v>
      </c>
    </row>
    <row r="866" spans="1:3" ht="17.100000000000001" hidden="1" customHeight="1">
      <c r="A866" s="289">
        <v>2130121</v>
      </c>
      <c r="B866" s="289" t="s">
        <v>739</v>
      </c>
      <c r="C866" s="290">
        <v>0</v>
      </c>
    </row>
    <row r="867" spans="1:3" ht="17.100000000000001" customHeight="1">
      <c r="A867" s="285">
        <v>2130122</v>
      </c>
      <c r="B867" s="285" t="s">
        <v>740</v>
      </c>
      <c r="C867" s="288">
        <v>887</v>
      </c>
    </row>
    <row r="868" spans="1:3" ht="17.100000000000001" hidden="1" customHeight="1">
      <c r="A868" s="289">
        <v>2130124</v>
      </c>
      <c r="B868" s="289" t="s">
        <v>741</v>
      </c>
      <c r="C868" s="290">
        <v>0</v>
      </c>
    </row>
    <row r="869" spans="1:3" ht="17.100000000000001" hidden="1" customHeight="1">
      <c r="A869" s="289">
        <v>2130125</v>
      </c>
      <c r="B869" s="289" t="s">
        <v>742</v>
      </c>
      <c r="C869" s="290">
        <v>0</v>
      </c>
    </row>
    <row r="870" spans="1:3" ht="17.100000000000001" customHeight="1">
      <c r="A870" s="285">
        <v>2130126</v>
      </c>
      <c r="B870" s="285" t="s">
        <v>743</v>
      </c>
      <c r="C870" s="288">
        <v>470</v>
      </c>
    </row>
    <row r="871" spans="1:3" ht="17.100000000000001" hidden="1" customHeight="1">
      <c r="A871" s="289">
        <v>2130135</v>
      </c>
      <c r="B871" s="289" t="s">
        <v>744</v>
      </c>
      <c r="C871" s="290">
        <v>0</v>
      </c>
    </row>
    <row r="872" spans="1:3" ht="17.100000000000001" customHeight="1">
      <c r="A872" s="285">
        <v>2130142</v>
      </c>
      <c r="B872" s="285" t="s">
        <v>745</v>
      </c>
      <c r="C872" s="288">
        <v>647</v>
      </c>
    </row>
    <row r="873" spans="1:3" ht="17.100000000000001" hidden="1" customHeight="1">
      <c r="A873" s="289">
        <v>2130148</v>
      </c>
      <c r="B873" s="289" t="s">
        <v>746</v>
      </c>
      <c r="C873" s="290">
        <v>0</v>
      </c>
    </row>
    <row r="874" spans="1:3" ht="17.100000000000001" hidden="1" customHeight="1">
      <c r="A874" s="289">
        <v>2130152</v>
      </c>
      <c r="B874" s="289" t="s">
        <v>747</v>
      </c>
      <c r="C874" s="290">
        <v>0</v>
      </c>
    </row>
    <row r="875" spans="1:3" ht="17.100000000000001" hidden="1" customHeight="1">
      <c r="A875" s="289">
        <v>2130153</v>
      </c>
      <c r="B875" s="289" t="s">
        <v>748</v>
      </c>
      <c r="C875" s="290">
        <v>0</v>
      </c>
    </row>
    <row r="876" spans="1:3" ht="17.100000000000001" customHeight="1">
      <c r="A876" s="285">
        <v>2130199</v>
      </c>
      <c r="B876" s="285" t="s">
        <v>749</v>
      </c>
      <c r="C876" s="288">
        <v>5305</v>
      </c>
    </row>
    <row r="877" spans="1:3" ht="17.100000000000001" hidden="1" customHeight="1">
      <c r="A877" s="289">
        <v>21302</v>
      </c>
      <c r="B877" s="291" t="s">
        <v>750</v>
      </c>
      <c r="C877" s="290">
        <f>SUM(C878:C898)</f>
        <v>0</v>
      </c>
    </row>
    <row r="878" spans="1:3" ht="17.100000000000001" hidden="1" customHeight="1">
      <c r="A878" s="289">
        <v>2130201</v>
      </c>
      <c r="B878" s="289" t="s">
        <v>96</v>
      </c>
      <c r="C878" s="290">
        <v>0</v>
      </c>
    </row>
    <row r="879" spans="1:3" ht="17.100000000000001" hidden="1" customHeight="1">
      <c r="A879" s="289">
        <v>2130202</v>
      </c>
      <c r="B879" s="289" t="s">
        <v>97</v>
      </c>
      <c r="C879" s="290">
        <v>0</v>
      </c>
    </row>
    <row r="880" spans="1:3" ht="17.100000000000001" hidden="1" customHeight="1">
      <c r="A880" s="289">
        <v>2130203</v>
      </c>
      <c r="B880" s="289" t="s">
        <v>98</v>
      </c>
      <c r="C880" s="290">
        <v>0</v>
      </c>
    </row>
    <row r="881" spans="1:3" ht="17.100000000000001" hidden="1" customHeight="1">
      <c r="A881" s="289">
        <v>2130204</v>
      </c>
      <c r="B881" s="289" t="s">
        <v>751</v>
      </c>
      <c r="C881" s="290">
        <v>0</v>
      </c>
    </row>
    <row r="882" spans="1:3" ht="17.100000000000001" hidden="1" customHeight="1">
      <c r="A882" s="289">
        <v>2130205</v>
      </c>
      <c r="B882" s="289" t="s">
        <v>752</v>
      </c>
      <c r="C882" s="290">
        <v>0</v>
      </c>
    </row>
    <row r="883" spans="1:3" ht="17.100000000000001" hidden="1" customHeight="1">
      <c r="A883" s="289">
        <v>2130206</v>
      </c>
      <c r="B883" s="289" t="s">
        <v>753</v>
      </c>
      <c r="C883" s="290">
        <v>0</v>
      </c>
    </row>
    <row r="884" spans="1:3" ht="17.100000000000001" hidden="1" customHeight="1">
      <c r="A884" s="289">
        <v>2130207</v>
      </c>
      <c r="B884" s="289" t="s">
        <v>754</v>
      </c>
      <c r="C884" s="290">
        <v>0</v>
      </c>
    </row>
    <row r="885" spans="1:3" ht="17.100000000000001" hidden="1" customHeight="1">
      <c r="A885" s="289">
        <v>2130209</v>
      </c>
      <c r="B885" s="289" t="s">
        <v>755</v>
      </c>
      <c r="C885" s="290">
        <v>0</v>
      </c>
    </row>
    <row r="886" spans="1:3" ht="17.100000000000001" hidden="1" customHeight="1">
      <c r="A886" s="289">
        <v>2130211</v>
      </c>
      <c r="B886" s="289" t="s">
        <v>756</v>
      </c>
      <c r="C886" s="290">
        <v>0</v>
      </c>
    </row>
    <row r="887" spans="1:3" ht="17.100000000000001" hidden="1" customHeight="1">
      <c r="A887" s="289">
        <v>2130212</v>
      </c>
      <c r="B887" s="289" t="s">
        <v>757</v>
      </c>
      <c r="C887" s="290">
        <v>0</v>
      </c>
    </row>
    <row r="888" spans="1:3" ht="17.100000000000001" hidden="1" customHeight="1">
      <c r="A888" s="289">
        <v>2130213</v>
      </c>
      <c r="B888" s="289" t="s">
        <v>758</v>
      </c>
      <c r="C888" s="290">
        <v>0</v>
      </c>
    </row>
    <row r="889" spans="1:3" ht="17.100000000000001" hidden="1" customHeight="1">
      <c r="A889" s="289">
        <v>2130217</v>
      </c>
      <c r="B889" s="289" t="s">
        <v>759</v>
      </c>
      <c r="C889" s="290">
        <v>0</v>
      </c>
    </row>
    <row r="890" spans="1:3" ht="17.100000000000001" hidden="1" customHeight="1">
      <c r="A890" s="289">
        <v>2130220</v>
      </c>
      <c r="B890" s="289" t="s">
        <v>760</v>
      </c>
      <c r="C890" s="290">
        <v>0</v>
      </c>
    </row>
    <row r="891" spans="1:3" ht="17.100000000000001" hidden="1" customHeight="1">
      <c r="A891" s="289">
        <v>2130221</v>
      </c>
      <c r="B891" s="289" t="s">
        <v>761</v>
      </c>
      <c r="C891" s="290">
        <v>0</v>
      </c>
    </row>
    <row r="892" spans="1:3" ht="17.100000000000001" hidden="1" customHeight="1">
      <c r="A892" s="289">
        <v>2130223</v>
      </c>
      <c r="B892" s="289" t="s">
        <v>762</v>
      </c>
      <c r="C892" s="290">
        <v>0</v>
      </c>
    </row>
    <row r="893" spans="1:3" ht="17.100000000000001" hidden="1" customHeight="1">
      <c r="A893" s="289">
        <v>2130226</v>
      </c>
      <c r="B893" s="289" t="s">
        <v>763</v>
      </c>
      <c r="C893" s="290">
        <v>0</v>
      </c>
    </row>
    <row r="894" spans="1:3" ht="17.100000000000001" hidden="1" customHeight="1">
      <c r="A894" s="289">
        <v>2130227</v>
      </c>
      <c r="B894" s="289" t="s">
        <v>764</v>
      </c>
      <c r="C894" s="290">
        <v>0</v>
      </c>
    </row>
    <row r="895" spans="1:3" ht="17.100000000000001" hidden="1" customHeight="1">
      <c r="A895" s="289">
        <v>2130234</v>
      </c>
      <c r="B895" s="289" t="s">
        <v>765</v>
      </c>
      <c r="C895" s="290">
        <v>0</v>
      </c>
    </row>
    <row r="896" spans="1:3" ht="17.100000000000001" hidden="1" customHeight="1">
      <c r="A896" s="289">
        <v>2130236</v>
      </c>
      <c r="B896" s="289" t="s">
        <v>766</v>
      </c>
      <c r="C896" s="290">
        <v>0</v>
      </c>
    </row>
    <row r="897" spans="1:3" ht="17.100000000000001" hidden="1" customHeight="1">
      <c r="A897" s="289">
        <v>2130237</v>
      </c>
      <c r="B897" s="289" t="s">
        <v>735</v>
      </c>
      <c r="C897" s="290">
        <v>0</v>
      </c>
    </row>
    <row r="898" spans="1:3" ht="17.100000000000001" hidden="1" customHeight="1">
      <c r="A898" s="289">
        <v>2130299</v>
      </c>
      <c r="B898" s="289" t="s">
        <v>767</v>
      </c>
      <c r="C898" s="290">
        <v>0</v>
      </c>
    </row>
    <row r="899" spans="1:3" ht="17.100000000000001" customHeight="1">
      <c r="A899" s="285">
        <v>21303</v>
      </c>
      <c r="B899" s="287" t="s">
        <v>768</v>
      </c>
      <c r="C899" s="286">
        <f>SUM(C900:C926)</f>
        <v>2702</v>
      </c>
    </row>
    <row r="900" spans="1:3" ht="17.100000000000001" customHeight="1">
      <c r="A900" s="285">
        <v>2130301</v>
      </c>
      <c r="B900" s="285" t="s">
        <v>96</v>
      </c>
      <c r="C900" s="288">
        <v>432</v>
      </c>
    </row>
    <row r="901" spans="1:3" ht="17.100000000000001" hidden="1" customHeight="1">
      <c r="A901" s="289">
        <v>2130302</v>
      </c>
      <c r="B901" s="289" t="s">
        <v>97</v>
      </c>
      <c r="C901" s="290">
        <v>0</v>
      </c>
    </row>
    <row r="902" spans="1:3" ht="17.100000000000001" customHeight="1">
      <c r="A902" s="285">
        <v>2130303</v>
      </c>
      <c r="B902" s="285" t="s">
        <v>98</v>
      </c>
      <c r="C902" s="288">
        <v>1</v>
      </c>
    </row>
    <row r="903" spans="1:3" ht="17.100000000000001" hidden="1" customHeight="1">
      <c r="A903" s="289">
        <v>2130304</v>
      </c>
      <c r="B903" s="289" t="s">
        <v>769</v>
      </c>
      <c r="C903" s="290">
        <v>0</v>
      </c>
    </row>
    <row r="904" spans="1:3" ht="17.100000000000001" customHeight="1">
      <c r="A904" s="285">
        <v>2130305</v>
      </c>
      <c r="B904" s="285" t="s">
        <v>770</v>
      </c>
      <c r="C904" s="288">
        <v>555</v>
      </c>
    </row>
    <row r="905" spans="1:3" ht="17.100000000000001" customHeight="1">
      <c r="A905" s="285">
        <v>2130306</v>
      </c>
      <c r="B905" s="285" t="s">
        <v>771</v>
      </c>
      <c r="C905" s="288">
        <v>759</v>
      </c>
    </row>
    <row r="906" spans="1:3" ht="17.100000000000001" hidden="1" customHeight="1">
      <c r="A906" s="289">
        <v>2130307</v>
      </c>
      <c r="B906" s="289" t="s">
        <v>772</v>
      </c>
      <c r="C906" s="290">
        <v>0</v>
      </c>
    </row>
    <row r="907" spans="1:3" ht="17.100000000000001" hidden="1" customHeight="1">
      <c r="A907" s="289">
        <v>2130308</v>
      </c>
      <c r="B907" s="289" t="s">
        <v>773</v>
      </c>
      <c r="C907" s="290">
        <v>0</v>
      </c>
    </row>
    <row r="908" spans="1:3" ht="17.100000000000001" hidden="1" customHeight="1">
      <c r="A908" s="289">
        <v>2130309</v>
      </c>
      <c r="B908" s="289" t="s">
        <v>774</v>
      </c>
      <c r="C908" s="290">
        <v>0</v>
      </c>
    </row>
    <row r="909" spans="1:3" ht="17.100000000000001" hidden="1" customHeight="1">
      <c r="A909" s="289">
        <v>2130310</v>
      </c>
      <c r="B909" s="289" t="s">
        <v>775</v>
      </c>
      <c r="C909" s="290">
        <v>0</v>
      </c>
    </row>
    <row r="910" spans="1:3" ht="17.100000000000001" hidden="1" customHeight="1">
      <c r="A910" s="289">
        <v>2130311</v>
      </c>
      <c r="B910" s="289" t="s">
        <v>776</v>
      </c>
      <c r="C910" s="290">
        <v>0</v>
      </c>
    </row>
    <row r="911" spans="1:3" ht="17.100000000000001" hidden="1" customHeight="1">
      <c r="A911" s="289">
        <v>2130312</v>
      </c>
      <c r="B911" s="289" t="s">
        <v>777</v>
      </c>
      <c r="C911" s="290">
        <v>0</v>
      </c>
    </row>
    <row r="912" spans="1:3" ht="17.100000000000001" hidden="1" customHeight="1">
      <c r="A912" s="289">
        <v>2130313</v>
      </c>
      <c r="B912" s="289" t="s">
        <v>778</v>
      </c>
      <c r="C912" s="290">
        <v>0</v>
      </c>
    </row>
    <row r="913" spans="1:3" ht="17.100000000000001" customHeight="1">
      <c r="A913" s="285">
        <v>2130314</v>
      </c>
      <c r="B913" s="285" t="s">
        <v>779</v>
      </c>
      <c r="C913" s="288">
        <v>40</v>
      </c>
    </row>
    <row r="914" spans="1:3" ht="17.100000000000001" hidden="1" customHeight="1">
      <c r="A914" s="289">
        <v>2130315</v>
      </c>
      <c r="B914" s="289" t="s">
        <v>780</v>
      </c>
      <c r="C914" s="290">
        <v>0</v>
      </c>
    </row>
    <row r="915" spans="1:3" ht="17.100000000000001" hidden="1" customHeight="1">
      <c r="A915" s="289">
        <v>2130316</v>
      </c>
      <c r="B915" s="289" t="s">
        <v>781</v>
      </c>
      <c r="C915" s="290">
        <v>0</v>
      </c>
    </row>
    <row r="916" spans="1:3" ht="17.100000000000001" hidden="1" customHeight="1">
      <c r="A916" s="289">
        <v>2130317</v>
      </c>
      <c r="B916" s="289" t="s">
        <v>782</v>
      </c>
      <c r="C916" s="290">
        <v>0</v>
      </c>
    </row>
    <row r="917" spans="1:3" ht="17.100000000000001" hidden="1" customHeight="1">
      <c r="A917" s="289">
        <v>2130318</v>
      </c>
      <c r="B917" s="289" t="s">
        <v>783</v>
      </c>
      <c r="C917" s="290">
        <v>0</v>
      </c>
    </row>
    <row r="918" spans="1:3" ht="17.100000000000001" hidden="1" customHeight="1">
      <c r="A918" s="289">
        <v>2130319</v>
      </c>
      <c r="B918" s="289" t="s">
        <v>784</v>
      </c>
      <c r="C918" s="290">
        <v>0</v>
      </c>
    </row>
    <row r="919" spans="1:3" ht="17.100000000000001" hidden="1" customHeight="1">
      <c r="A919" s="289">
        <v>2130321</v>
      </c>
      <c r="B919" s="289" t="s">
        <v>785</v>
      </c>
      <c r="C919" s="290">
        <v>0</v>
      </c>
    </row>
    <row r="920" spans="1:3" ht="17.100000000000001" hidden="1" customHeight="1">
      <c r="A920" s="289">
        <v>2130322</v>
      </c>
      <c r="B920" s="289" t="s">
        <v>786</v>
      </c>
      <c r="C920" s="290">
        <v>0</v>
      </c>
    </row>
    <row r="921" spans="1:3" ht="17.100000000000001" hidden="1" customHeight="1">
      <c r="A921" s="289">
        <v>2130333</v>
      </c>
      <c r="B921" s="289" t="s">
        <v>762</v>
      </c>
      <c r="C921" s="290">
        <v>0</v>
      </c>
    </row>
    <row r="922" spans="1:3" ht="17.100000000000001" hidden="1" customHeight="1">
      <c r="A922" s="289">
        <v>2130334</v>
      </c>
      <c r="B922" s="289" t="s">
        <v>787</v>
      </c>
      <c r="C922" s="290">
        <v>0</v>
      </c>
    </row>
    <row r="923" spans="1:3" ht="17.100000000000001" hidden="1" customHeight="1">
      <c r="A923" s="289">
        <v>2130335</v>
      </c>
      <c r="B923" s="289" t="s">
        <v>788</v>
      </c>
      <c r="C923" s="290">
        <v>0</v>
      </c>
    </row>
    <row r="924" spans="1:3" ht="17.100000000000001" hidden="1" customHeight="1">
      <c r="A924" s="289">
        <v>2130336</v>
      </c>
      <c r="B924" s="289" t="s">
        <v>789</v>
      </c>
      <c r="C924" s="290">
        <v>0</v>
      </c>
    </row>
    <row r="925" spans="1:3" ht="17.100000000000001" hidden="1" customHeight="1">
      <c r="A925" s="289">
        <v>2130337</v>
      </c>
      <c r="B925" s="289" t="s">
        <v>790</v>
      </c>
      <c r="C925" s="290">
        <v>0</v>
      </c>
    </row>
    <row r="926" spans="1:3" ht="17.100000000000001" customHeight="1">
      <c r="A926" s="285">
        <v>2130399</v>
      </c>
      <c r="B926" s="285" t="s">
        <v>791</v>
      </c>
      <c r="C926" s="288">
        <v>915</v>
      </c>
    </row>
    <row r="927" spans="1:3" ht="17.100000000000001" customHeight="1">
      <c r="A927" s="285">
        <v>21305</v>
      </c>
      <c r="B927" s="287" t="s">
        <v>792</v>
      </c>
      <c r="C927" s="286">
        <f>SUM(C928:C937)</f>
        <v>90</v>
      </c>
    </row>
    <row r="928" spans="1:3" ht="17.100000000000001" hidden="1" customHeight="1">
      <c r="A928" s="289">
        <v>2130501</v>
      </c>
      <c r="B928" s="289" t="s">
        <v>96</v>
      </c>
      <c r="C928" s="290">
        <v>0</v>
      </c>
    </row>
    <row r="929" spans="1:3" ht="17.100000000000001" hidden="1" customHeight="1">
      <c r="A929" s="289">
        <v>2130502</v>
      </c>
      <c r="B929" s="289" t="s">
        <v>97</v>
      </c>
      <c r="C929" s="290">
        <v>0</v>
      </c>
    </row>
    <row r="930" spans="1:3" ht="17.100000000000001" hidden="1" customHeight="1">
      <c r="A930" s="289">
        <v>2130503</v>
      </c>
      <c r="B930" s="289" t="s">
        <v>98</v>
      </c>
      <c r="C930" s="290">
        <v>0</v>
      </c>
    </row>
    <row r="931" spans="1:3" ht="17.100000000000001" hidden="1" customHeight="1">
      <c r="A931" s="289">
        <v>2130504</v>
      </c>
      <c r="B931" s="289" t="s">
        <v>793</v>
      </c>
      <c r="C931" s="290">
        <v>0</v>
      </c>
    </row>
    <row r="932" spans="1:3" ht="17.100000000000001" hidden="1" customHeight="1">
      <c r="A932" s="289">
        <v>2130505</v>
      </c>
      <c r="B932" s="289" t="s">
        <v>794</v>
      </c>
      <c r="C932" s="290">
        <v>0</v>
      </c>
    </row>
    <row r="933" spans="1:3" ht="17.100000000000001" hidden="1" customHeight="1">
      <c r="A933" s="289">
        <v>2130506</v>
      </c>
      <c r="B933" s="289" t="s">
        <v>795</v>
      </c>
      <c r="C933" s="290">
        <v>0</v>
      </c>
    </row>
    <row r="934" spans="1:3" ht="17.100000000000001" hidden="1" customHeight="1">
      <c r="A934" s="289">
        <v>2130507</v>
      </c>
      <c r="B934" s="289" t="s">
        <v>796</v>
      </c>
      <c r="C934" s="290">
        <v>0</v>
      </c>
    </row>
    <row r="935" spans="1:3" ht="17.100000000000001" hidden="1" customHeight="1">
      <c r="A935" s="289">
        <v>2130508</v>
      </c>
      <c r="B935" s="289" t="s">
        <v>797</v>
      </c>
      <c r="C935" s="290">
        <v>0</v>
      </c>
    </row>
    <row r="936" spans="1:3" ht="17.100000000000001" hidden="1" customHeight="1">
      <c r="A936" s="289">
        <v>2130550</v>
      </c>
      <c r="B936" s="289" t="s">
        <v>105</v>
      </c>
      <c r="C936" s="290">
        <v>0</v>
      </c>
    </row>
    <row r="937" spans="1:3" ht="17.100000000000001" customHeight="1">
      <c r="A937" s="285">
        <v>2130599</v>
      </c>
      <c r="B937" s="285" t="s">
        <v>798</v>
      </c>
      <c r="C937" s="288">
        <v>90</v>
      </c>
    </row>
    <row r="938" spans="1:3" ht="17.100000000000001" customHeight="1">
      <c r="A938" s="285">
        <v>21307</v>
      </c>
      <c r="B938" s="287" t="s">
        <v>799</v>
      </c>
      <c r="C938" s="286">
        <f>SUM(C939:C944)</f>
        <v>1820</v>
      </c>
    </row>
    <row r="939" spans="1:3" ht="17.100000000000001" hidden="1" customHeight="1">
      <c r="A939" s="289">
        <v>2130701</v>
      </c>
      <c r="B939" s="289" t="s">
        <v>800</v>
      </c>
      <c r="C939" s="290">
        <v>0</v>
      </c>
    </row>
    <row r="940" spans="1:3" ht="17.100000000000001" hidden="1" customHeight="1">
      <c r="A940" s="289">
        <v>2130704</v>
      </c>
      <c r="B940" s="289" t="s">
        <v>801</v>
      </c>
      <c r="C940" s="290">
        <v>0</v>
      </c>
    </row>
    <row r="941" spans="1:3" ht="17.100000000000001" customHeight="1">
      <c r="A941" s="285">
        <v>2130705</v>
      </c>
      <c r="B941" s="285" t="s">
        <v>802</v>
      </c>
      <c r="C941" s="288">
        <v>1634</v>
      </c>
    </row>
    <row r="942" spans="1:3" ht="17.100000000000001" customHeight="1">
      <c r="A942" s="285">
        <v>2130706</v>
      </c>
      <c r="B942" s="285" t="s">
        <v>803</v>
      </c>
      <c r="C942" s="288">
        <v>65</v>
      </c>
    </row>
    <row r="943" spans="1:3" ht="17.100000000000001" hidden="1" customHeight="1">
      <c r="A943" s="289">
        <v>2130707</v>
      </c>
      <c r="B943" s="289" t="s">
        <v>804</v>
      </c>
      <c r="C943" s="290">
        <v>0</v>
      </c>
    </row>
    <row r="944" spans="1:3" ht="17.100000000000001" customHeight="1">
      <c r="A944" s="285">
        <v>2130799</v>
      </c>
      <c r="B944" s="285" t="s">
        <v>805</v>
      </c>
      <c r="C944" s="288">
        <v>121</v>
      </c>
    </row>
    <row r="945" spans="1:3" ht="17.100000000000001" customHeight="1">
      <c r="A945" s="285">
        <v>21308</v>
      </c>
      <c r="B945" s="287" t="s">
        <v>806</v>
      </c>
      <c r="C945" s="286">
        <f>SUM(C946:C950)</f>
        <v>77</v>
      </c>
    </row>
    <row r="946" spans="1:3" ht="17.100000000000001" hidden="1" customHeight="1">
      <c r="A946" s="289">
        <v>2130801</v>
      </c>
      <c r="B946" s="289" t="s">
        <v>807</v>
      </c>
      <c r="C946" s="290">
        <v>0</v>
      </c>
    </row>
    <row r="947" spans="1:3" ht="17.100000000000001" customHeight="1">
      <c r="A947" s="285">
        <v>2130803</v>
      </c>
      <c r="B947" s="285" t="s">
        <v>808</v>
      </c>
      <c r="C947" s="288">
        <v>77</v>
      </c>
    </row>
    <row r="948" spans="1:3" ht="17.100000000000001" hidden="1" customHeight="1">
      <c r="A948" s="289">
        <v>2130804</v>
      </c>
      <c r="B948" s="289" t="s">
        <v>809</v>
      </c>
      <c r="C948" s="290">
        <v>0</v>
      </c>
    </row>
    <row r="949" spans="1:3" ht="17.100000000000001" hidden="1" customHeight="1">
      <c r="A949" s="289">
        <v>2130805</v>
      </c>
      <c r="B949" s="289" t="s">
        <v>810</v>
      </c>
      <c r="C949" s="290">
        <v>0</v>
      </c>
    </row>
    <row r="950" spans="1:3" ht="17.100000000000001" hidden="1" customHeight="1">
      <c r="A950" s="289">
        <v>2130899</v>
      </c>
      <c r="B950" s="289" t="s">
        <v>811</v>
      </c>
      <c r="C950" s="290">
        <v>0</v>
      </c>
    </row>
    <row r="951" spans="1:3" ht="17.100000000000001" hidden="1" customHeight="1">
      <c r="A951" s="289">
        <v>21309</v>
      </c>
      <c r="B951" s="291" t="s">
        <v>812</v>
      </c>
      <c r="C951" s="290">
        <f>SUM(C952:C953)</f>
        <v>0</v>
      </c>
    </row>
    <row r="952" spans="1:3" ht="17.100000000000001" hidden="1" customHeight="1">
      <c r="A952" s="289">
        <v>2130901</v>
      </c>
      <c r="B952" s="289" t="s">
        <v>813</v>
      </c>
      <c r="C952" s="290">
        <v>0</v>
      </c>
    </row>
    <row r="953" spans="1:3" ht="17.100000000000001" hidden="1" customHeight="1">
      <c r="A953" s="289">
        <v>2130999</v>
      </c>
      <c r="B953" s="289" t="s">
        <v>814</v>
      </c>
      <c r="C953" s="290">
        <v>0</v>
      </c>
    </row>
    <row r="954" spans="1:3" ht="17.100000000000001" customHeight="1">
      <c r="A954" s="285">
        <v>21399</v>
      </c>
      <c r="B954" s="287" t="s">
        <v>815</v>
      </c>
      <c r="C954" s="286">
        <f>C955+C956</f>
        <v>538</v>
      </c>
    </row>
    <row r="955" spans="1:3" ht="17.100000000000001" hidden="1" customHeight="1">
      <c r="A955" s="289">
        <v>2139901</v>
      </c>
      <c r="B955" s="289" t="s">
        <v>816</v>
      </c>
      <c r="C955" s="290">
        <v>0</v>
      </c>
    </row>
    <row r="956" spans="1:3" ht="17.100000000000001" customHeight="1">
      <c r="A956" s="285">
        <v>2139999</v>
      </c>
      <c r="B956" s="285" t="s">
        <v>817</v>
      </c>
      <c r="C956" s="288">
        <v>538</v>
      </c>
    </row>
    <row r="957" spans="1:3" ht="17.100000000000001" customHeight="1">
      <c r="A957" s="285">
        <v>214</v>
      </c>
      <c r="B957" s="287" t="s">
        <v>818</v>
      </c>
      <c r="C957" s="286">
        <f>SUM(C958,C980,C990,C1000,C1007,C1012)</f>
        <v>62</v>
      </c>
    </row>
    <row r="958" spans="1:3" ht="17.100000000000001" customHeight="1">
      <c r="A958" s="285">
        <v>21401</v>
      </c>
      <c r="B958" s="287" t="s">
        <v>819</v>
      </c>
      <c r="C958" s="286">
        <f>SUM(C959:C979)</f>
        <v>8</v>
      </c>
    </row>
    <row r="959" spans="1:3" ht="17.100000000000001" hidden="1" customHeight="1">
      <c r="A959" s="289">
        <v>2140101</v>
      </c>
      <c r="B959" s="289" t="s">
        <v>96</v>
      </c>
      <c r="C959" s="290">
        <v>0</v>
      </c>
    </row>
    <row r="960" spans="1:3" ht="17.100000000000001" hidden="1" customHeight="1">
      <c r="A960" s="289">
        <v>2140102</v>
      </c>
      <c r="B960" s="289" t="s">
        <v>97</v>
      </c>
      <c r="C960" s="290">
        <v>0</v>
      </c>
    </row>
    <row r="961" spans="1:3" ht="17.100000000000001" hidden="1" customHeight="1">
      <c r="A961" s="289">
        <v>2140103</v>
      </c>
      <c r="B961" s="289" t="s">
        <v>98</v>
      </c>
      <c r="C961" s="290">
        <v>0</v>
      </c>
    </row>
    <row r="962" spans="1:3" ht="17.100000000000001" hidden="1" customHeight="1">
      <c r="A962" s="289">
        <v>2140104</v>
      </c>
      <c r="B962" s="289" t="s">
        <v>820</v>
      </c>
      <c r="C962" s="290">
        <v>0</v>
      </c>
    </row>
    <row r="963" spans="1:3" ht="17.100000000000001" customHeight="1">
      <c r="A963" s="285">
        <v>2140106</v>
      </c>
      <c r="B963" s="285" t="s">
        <v>821</v>
      </c>
      <c r="C963" s="288">
        <v>8</v>
      </c>
    </row>
    <row r="964" spans="1:3" ht="17.100000000000001" hidden="1" customHeight="1">
      <c r="A964" s="289">
        <v>2140109</v>
      </c>
      <c r="B964" s="289" t="s">
        <v>822</v>
      </c>
      <c r="C964" s="290">
        <v>0</v>
      </c>
    </row>
    <row r="965" spans="1:3" ht="17.100000000000001" hidden="1" customHeight="1">
      <c r="A965" s="289">
        <v>2140110</v>
      </c>
      <c r="B965" s="289" t="s">
        <v>823</v>
      </c>
      <c r="C965" s="290">
        <v>0</v>
      </c>
    </row>
    <row r="966" spans="1:3" ht="17.100000000000001" hidden="1" customHeight="1">
      <c r="A966" s="289">
        <v>2140111</v>
      </c>
      <c r="B966" s="289" t="s">
        <v>824</v>
      </c>
      <c r="C966" s="290">
        <v>0</v>
      </c>
    </row>
    <row r="967" spans="1:3" ht="17.100000000000001" hidden="1" customHeight="1">
      <c r="A967" s="289">
        <v>2140112</v>
      </c>
      <c r="B967" s="289" t="s">
        <v>825</v>
      </c>
      <c r="C967" s="290">
        <v>0</v>
      </c>
    </row>
    <row r="968" spans="1:3" ht="17.100000000000001" hidden="1" customHeight="1">
      <c r="A968" s="289">
        <v>2140114</v>
      </c>
      <c r="B968" s="289" t="s">
        <v>826</v>
      </c>
      <c r="C968" s="290">
        <v>0</v>
      </c>
    </row>
    <row r="969" spans="1:3" ht="17.100000000000001" hidden="1" customHeight="1">
      <c r="A969" s="289">
        <v>2140122</v>
      </c>
      <c r="B969" s="289" t="s">
        <v>827</v>
      </c>
      <c r="C969" s="290">
        <v>0</v>
      </c>
    </row>
    <row r="970" spans="1:3" ht="17.100000000000001" hidden="1" customHeight="1">
      <c r="A970" s="289">
        <v>2140123</v>
      </c>
      <c r="B970" s="289" t="s">
        <v>828</v>
      </c>
      <c r="C970" s="290">
        <v>0</v>
      </c>
    </row>
    <row r="971" spans="1:3" ht="17.100000000000001" hidden="1" customHeight="1">
      <c r="A971" s="289">
        <v>2140127</v>
      </c>
      <c r="B971" s="289" t="s">
        <v>829</v>
      </c>
      <c r="C971" s="290">
        <v>0</v>
      </c>
    </row>
    <row r="972" spans="1:3" ht="17.100000000000001" hidden="1" customHeight="1">
      <c r="A972" s="289">
        <v>2140128</v>
      </c>
      <c r="B972" s="289" t="s">
        <v>830</v>
      </c>
      <c r="C972" s="290">
        <v>0</v>
      </c>
    </row>
    <row r="973" spans="1:3" ht="17.100000000000001" hidden="1" customHeight="1">
      <c r="A973" s="289">
        <v>2140129</v>
      </c>
      <c r="B973" s="289" t="s">
        <v>831</v>
      </c>
      <c r="C973" s="290">
        <v>0</v>
      </c>
    </row>
    <row r="974" spans="1:3" ht="17.100000000000001" hidden="1" customHeight="1">
      <c r="A974" s="289">
        <v>2140130</v>
      </c>
      <c r="B974" s="289" t="s">
        <v>832</v>
      </c>
      <c r="C974" s="290">
        <v>0</v>
      </c>
    </row>
    <row r="975" spans="1:3" ht="17.100000000000001" hidden="1" customHeight="1">
      <c r="A975" s="289">
        <v>2140131</v>
      </c>
      <c r="B975" s="289" t="s">
        <v>833</v>
      </c>
      <c r="C975" s="290">
        <v>0</v>
      </c>
    </row>
    <row r="976" spans="1:3" ht="17.100000000000001" hidden="1" customHeight="1">
      <c r="A976" s="289">
        <v>2140133</v>
      </c>
      <c r="B976" s="289" t="s">
        <v>834</v>
      </c>
      <c r="C976" s="290">
        <v>0</v>
      </c>
    </row>
    <row r="977" spans="1:3" ht="17.100000000000001" hidden="1" customHeight="1">
      <c r="A977" s="289">
        <v>2140136</v>
      </c>
      <c r="B977" s="289" t="s">
        <v>835</v>
      </c>
      <c r="C977" s="290">
        <v>0</v>
      </c>
    </row>
    <row r="978" spans="1:3" ht="17.100000000000001" hidden="1" customHeight="1">
      <c r="A978" s="289">
        <v>2140138</v>
      </c>
      <c r="B978" s="289" t="s">
        <v>836</v>
      </c>
      <c r="C978" s="290">
        <v>0</v>
      </c>
    </row>
    <row r="979" spans="1:3" ht="17.100000000000001" hidden="1" customHeight="1">
      <c r="A979" s="289">
        <v>2140199</v>
      </c>
      <c r="B979" s="289" t="s">
        <v>837</v>
      </c>
      <c r="C979" s="290">
        <v>0</v>
      </c>
    </row>
    <row r="980" spans="1:3" ht="17.100000000000001" hidden="1" customHeight="1">
      <c r="A980" s="289">
        <v>21402</v>
      </c>
      <c r="B980" s="291" t="s">
        <v>838</v>
      </c>
      <c r="C980" s="290">
        <f>SUM(C981:C989)</f>
        <v>0</v>
      </c>
    </row>
    <row r="981" spans="1:3" ht="17.100000000000001" hidden="1" customHeight="1">
      <c r="A981" s="289">
        <v>2140201</v>
      </c>
      <c r="B981" s="289" t="s">
        <v>96</v>
      </c>
      <c r="C981" s="290">
        <v>0</v>
      </c>
    </row>
    <row r="982" spans="1:3" ht="17.100000000000001" hidden="1" customHeight="1">
      <c r="A982" s="289">
        <v>2140202</v>
      </c>
      <c r="B982" s="289" t="s">
        <v>97</v>
      </c>
      <c r="C982" s="290">
        <v>0</v>
      </c>
    </row>
    <row r="983" spans="1:3" ht="17.100000000000001" hidden="1" customHeight="1">
      <c r="A983" s="289">
        <v>2140203</v>
      </c>
      <c r="B983" s="289" t="s">
        <v>98</v>
      </c>
      <c r="C983" s="290">
        <v>0</v>
      </c>
    </row>
    <row r="984" spans="1:3" ht="17.100000000000001" hidden="1" customHeight="1">
      <c r="A984" s="289">
        <v>2140204</v>
      </c>
      <c r="B984" s="289" t="s">
        <v>839</v>
      </c>
      <c r="C984" s="290">
        <v>0</v>
      </c>
    </row>
    <row r="985" spans="1:3" ht="17.100000000000001" hidden="1" customHeight="1">
      <c r="A985" s="289">
        <v>2140205</v>
      </c>
      <c r="B985" s="289" t="s">
        <v>840</v>
      </c>
      <c r="C985" s="290">
        <v>0</v>
      </c>
    </row>
    <row r="986" spans="1:3" ht="17.100000000000001" hidden="1" customHeight="1">
      <c r="A986" s="289">
        <v>2140206</v>
      </c>
      <c r="B986" s="289" t="s">
        <v>841</v>
      </c>
      <c r="C986" s="290">
        <v>0</v>
      </c>
    </row>
    <row r="987" spans="1:3" ht="17.100000000000001" hidden="1" customHeight="1">
      <c r="A987" s="289">
        <v>2140207</v>
      </c>
      <c r="B987" s="289" t="s">
        <v>842</v>
      </c>
      <c r="C987" s="290">
        <v>0</v>
      </c>
    </row>
    <row r="988" spans="1:3" ht="17.100000000000001" hidden="1" customHeight="1">
      <c r="A988" s="289">
        <v>2140208</v>
      </c>
      <c r="B988" s="289" t="s">
        <v>843</v>
      </c>
      <c r="C988" s="290">
        <v>0</v>
      </c>
    </row>
    <row r="989" spans="1:3" ht="17.100000000000001" hidden="1" customHeight="1">
      <c r="A989" s="289">
        <v>2140299</v>
      </c>
      <c r="B989" s="289" t="s">
        <v>844</v>
      </c>
      <c r="C989" s="290">
        <v>0</v>
      </c>
    </row>
    <row r="990" spans="1:3" ht="17.100000000000001" hidden="1" customHeight="1">
      <c r="A990" s="289">
        <v>21403</v>
      </c>
      <c r="B990" s="291" t="s">
        <v>845</v>
      </c>
      <c r="C990" s="290">
        <f>SUM(C991:C999)</f>
        <v>0</v>
      </c>
    </row>
    <row r="991" spans="1:3" ht="17.100000000000001" hidden="1" customHeight="1">
      <c r="A991" s="289">
        <v>2140301</v>
      </c>
      <c r="B991" s="289" t="s">
        <v>96</v>
      </c>
      <c r="C991" s="290">
        <v>0</v>
      </c>
    </row>
    <row r="992" spans="1:3" ht="17.100000000000001" hidden="1" customHeight="1">
      <c r="A992" s="289">
        <v>2140302</v>
      </c>
      <c r="B992" s="289" t="s">
        <v>97</v>
      </c>
      <c r="C992" s="290">
        <v>0</v>
      </c>
    </row>
    <row r="993" spans="1:3" ht="17.100000000000001" hidden="1" customHeight="1">
      <c r="A993" s="289">
        <v>2140303</v>
      </c>
      <c r="B993" s="289" t="s">
        <v>98</v>
      </c>
      <c r="C993" s="290">
        <v>0</v>
      </c>
    </row>
    <row r="994" spans="1:3" ht="17.100000000000001" hidden="1" customHeight="1">
      <c r="A994" s="289">
        <v>2140304</v>
      </c>
      <c r="B994" s="289" t="s">
        <v>846</v>
      </c>
      <c r="C994" s="290">
        <v>0</v>
      </c>
    </row>
    <row r="995" spans="1:3" ht="17.100000000000001" hidden="1" customHeight="1">
      <c r="A995" s="289">
        <v>2140305</v>
      </c>
      <c r="B995" s="289" t="s">
        <v>847</v>
      </c>
      <c r="C995" s="290">
        <v>0</v>
      </c>
    </row>
    <row r="996" spans="1:3" ht="17.100000000000001" hidden="1" customHeight="1">
      <c r="A996" s="289">
        <v>2140306</v>
      </c>
      <c r="B996" s="289" t="s">
        <v>848</v>
      </c>
      <c r="C996" s="290">
        <v>0</v>
      </c>
    </row>
    <row r="997" spans="1:3" ht="17.100000000000001" hidden="1" customHeight="1">
      <c r="A997" s="289">
        <v>2140307</v>
      </c>
      <c r="B997" s="289" t="s">
        <v>849</v>
      </c>
      <c r="C997" s="290">
        <v>0</v>
      </c>
    </row>
    <row r="998" spans="1:3" ht="17.100000000000001" hidden="1" customHeight="1">
      <c r="A998" s="289">
        <v>2140308</v>
      </c>
      <c r="B998" s="289" t="s">
        <v>850</v>
      </c>
      <c r="C998" s="290">
        <v>0</v>
      </c>
    </row>
    <row r="999" spans="1:3" ht="17.100000000000001" hidden="1" customHeight="1">
      <c r="A999" s="289">
        <v>2140399</v>
      </c>
      <c r="B999" s="289" t="s">
        <v>851</v>
      </c>
      <c r="C999" s="290">
        <v>0</v>
      </c>
    </row>
    <row r="1000" spans="1:3" ht="17.100000000000001" hidden="1" customHeight="1">
      <c r="A1000" s="289">
        <v>21405</v>
      </c>
      <c r="B1000" s="291" t="s">
        <v>852</v>
      </c>
      <c r="C1000" s="290">
        <f>SUM(C1001:C1006)</f>
        <v>0</v>
      </c>
    </row>
    <row r="1001" spans="1:3" ht="17.100000000000001" hidden="1" customHeight="1">
      <c r="A1001" s="289">
        <v>2140501</v>
      </c>
      <c r="B1001" s="289" t="s">
        <v>96</v>
      </c>
      <c r="C1001" s="290">
        <v>0</v>
      </c>
    </row>
    <row r="1002" spans="1:3" ht="17.100000000000001" hidden="1" customHeight="1">
      <c r="A1002" s="289">
        <v>2140502</v>
      </c>
      <c r="B1002" s="289" t="s">
        <v>97</v>
      </c>
      <c r="C1002" s="290">
        <v>0</v>
      </c>
    </row>
    <row r="1003" spans="1:3" ht="17.100000000000001" hidden="1" customHeight="1">
      <c r="A1003" s="289">
        <v>2140503</v>
      </c>
      <c r="B1003" s="289" t="s">
        <v>98</v>
      </c>
      <c r="C1003" s="290">
        <v>0</v>
      </c>
    </row>
    <row r="1004" spans="1:3" ht="17.100000000000001" hidden="1" customHeight="1">
      <c r="A1004" s="289">
        <v>2140504</v>
      </c>
      <c r="B1004" s="289" t="s">
        <v>843</v>
      </c>
      <c r="C1004" s="290">
        <v>0</v>
      </c>
    </row>
    <row r="1005" spans="1:3" ht="17.100000000000001" hidden="1" customHeight="1">
      <c r="A1005" s="289">
        <v>2140505</v>
      </c>
      <c r="B1005" s="289" t="s">
        <v>853</v>
      </c>
      <c r="C1005" s="290">
        <v>0</v>
      </c>
    </row>
    <row r="1006" spans="1:3" ht="17.100000000000001" hidden="1" customHeight="1">
      <c r="A1006" s="289">
        <v>2140599</v>
      </c>
      <c r="B1006" s="289" t="s">
        <v>854</v>
      </c>
      <c r="C1006" s="290">
        <v>0</v>
      </c>
    </row>
    <row r="1007" spans="1:3" ht="17.100000000000001" customHeight="1">
      <c r="A1007" s="285">
        <v>21406</v>
      </c>
      <c r="B1007" s="287" t="s">
        <v>855</v>
      </c>
      <c r="C1007" s="286">
        <f>SUM(C1008:C1011)</f>
        <v>4</v>
      </c>
    </row>
    <row r="1008" spans="1:3" ht="17.100000000000001" customHeight="1">
      <c r="A1008" s="285">
        <v>2140601</v>
      </c>
      <c r="B1008" s="285" t="s">
        <v>856</v>
      </c>
      <c r="C1008" s="288">
        <v>4</v>
      </c>
    </row>
    <row r="1009" spans="1:3" ht="17.100000000000001" hidden="1" customHeight="1">
      <c r="A1009" s="289">
        <v>2140602</v>
      </c>
      <c r="B1009" s="289" t="s">
        <v>857</v>
      </c>
      <c r="C1009" s="290">
        <v>0</v>
      </c>
    </row>
    <row r="1010" spans="1:3" ht="17.100000000000001" hidden="1" customHeight="1">
      <c r="A1010" s="289">
        <v>2140603</v>
      </c>
      <c r="B1010" s="289" t="s">
        <v>858</v>
      </c>
      <c r="C1010" s="290">
        <v>0</v>
      </c>
    </row>
    <row r="1011" spans="1:3" ht="17.100000000000001" hidden="1" customHeight="1">
      <c r="A1011" s="289">
        <v>2140699</v>
      </c>
      <c r="B1011" s="289" t="s">
        <v>859</v>
      </c>
      <c r="C1011" s="290">
        <v>0</v>
      </c>
    </row>
    <row r="1012" spans="1:3" ht="17.100000000000001" customHeight="1">
      <c r="A1012" s="285">
        <v>21499</v>
      </c>
      <c r="B1012" s="287" t="s">
        <v>860</v>
      </c>
      <c r="C1012" s="286">
        <f>SUM(C1013:C1014)</f>
        <v>50</v>
      </c>
    </row>
    <row r="1013" spans="1:3" ht="17.100000000000001" hidden="1" customHeight="1">
      <c r="A1013" s="289">
        <v>2149901</v>
      </c>
      <c r="B1013" s="289" t="s">
        <v>861</v>
      </c>
      <c r="C1013" s="290">
        <v>0</v>
      </c>
    </row>
    <row r="1014" spans="1:3" ht="17.100000000000001" customHeight="1">
      <c r="A1014" s="285">
        <v>2149999</v>
      </c>
      <c r="B1014" s="285" t="s">
        <v>862</v>
      </c>
      <c r="C1014" s="288">
        <v>50</v>
      </c>
    </row>
    <row r="1015" spans="1:3" ht="17.100000000000001" customHeight="1">
      <c r="A1015" s="285">
        <v>215</v>
      </c>
      <c r="B1015" s="287" t="s">
        <v>863</v>
      </c>
      <c r="C1015" s="286">
        <f>SUM(C1016,C1026,C1042,C1047,C1058,C1065,C1073)</f>
        <v>6015</v>
      </c>
    </row>
    <row r="1016" spans="1:3" ht="17.100000000000001" hidden="1" customHeight="1">
      <c r="A1016" s="289">
        <v>21501</v>
      </c>
      <c r="B1016" s="291" t="s">
        <v>864</v>
      </c>
      <c r="C1016" s="290">
        <f>SUM(C1017:C1025)</f>
        <v>0</v>
      </c>
    </row>
    <row r="1017" spans="1:3" ht="17.100000000000001" hidden="1" customHeight="1">
      <c r="A1017" s="289">
        <v>2150101</v>
      </c>
      <c r="B1017" s="289" t="s">
        <v>96</v>
      </c>
      <c r="C1017" s="290">
        <v>0</v>
      </c>
    </row>
    <row r="1018" spans="1:3" ht="17.100000000000001" hidden="1" customHeight="1">
      <c r="A1018" s="289">
        <v>2150102</v>
      </c>
      <c r="B1018" s="289" t="s">
        <v>97</v>
      </c>
      <c r="C1018" s="290">
        <v>0</v>
      </c>
    </row>
    <row r="1019" spans="1:3" ht="17.100000000000001" hidden="1" customHeight="1">
      <c r="A1019" s="289">
        <v>2150103</v>
      </c>
      <c r="B1019" s="289" t="s">
        <v>98</v>
      </c>
      <c r="C1019" s="290">
        <v>0</v>
      </c>
    </row>
    <row r="1020" spans="1:3" ht="17.100000000000001" hidden="1" customHeight="1">
      <c r="A1020" s="289">
        <v>2150104</v>
      </c>
      <c r="B1020" s="289" t="s">
        <v>865</v>
      </c>
      <c r="C1020" s="290">
        <v>0</v>
      </c>
    </row>
    <row r="1021" spans="1:3" ht="17.100000000000001" hidden="1" customHeight="1">
      <c r="A1021" s="289">
        <v>2150105</v>
      </c>
      <c r="B1021" s="289" t="s">
        <v>866</v>
      </c>
      <c r="C1021" s="290">
        <v>0</v>
      </c>
    </row>
    <row r="1022" spans="1:3" ht="17.100000000000001" hidden="1" customHeight="1">
      <c r="A1022" s="289">
        <v>2150106</v>
      </c>
      <c r="B1022" s="289" t="s">
        <v>867</v>
      </c>
      <c r="C1022" s="290">
        <v>0</v>
      </c>
    </row>
    <row r="1023" spans="1:3" ht="17.100000000000001" hidden="1" customHeight="1">
      <c r="A1023" s="289">
        <v>2150107</v>
      </c>
      <c r="B1023" s="289" t="s">
        <v>868</v>
      </c>
      <c r="C1023" s="290">
        <v>0</v>
      </c>
    </row>
    <row r="1024" spans="1:3" ht="17.100000000000001" hidden="1" customHeight="1">
      <c r="A1024" s="289">
        <v>2150108</v>
      </c>
      <c r="B1024" s="289" t="s">
        <v>869</v>
      </c>
      <c r="C1024" s="290">
        <v>0</v>
      </c>
    </row>
    <row r="1025" spans="1:3" ht="17.100000000000001" hidden="1" customHeight="1">
      <c r="A1025" s="289">
        <v>2150199</v>
      </c>
      <c r="B1025" s="289" t="s">
        <v>870</v>
      </c>
      <c r="C1025" s="290">
        <v>0</v>
      </c>
    </row>
    <row r="1026" spans="1:3" ht="17.100000000000001" customHeight="1">
      <c r="A1026" s="285">
        <v>21502</v>
      </c>
      <c r="B1026" s="287" t="s">
        <v>871</v>
      </c>
      <c r="C1026" s="286">
        <f>SUM(C1027:C1041)</f>
        <v>4283</v>
      </c>
    </row>
    <row r="1027" spans="1:3" ht="17.100000000000001" hidden="1" customHeight="1">
      <c r="A1027" s="289">
        <v>2150201</v>
      </c>
      <c r="B1027" s="289" t="s">
        <v>96</v>
      </c>
      <c r="C1027" s="290">
        <v>0</v>
      </c>
    </row>
    <row r="1028" spans="1:3" ht="17.100000000000001" hidden="1" customHeight="1">
      <c r="A1028" s="289">
        <v>2150202</v>
      </c>
      <c r="B1028" s="289" t="s">
        <v>97</v>
      </c>
      <c r="C1028" s="290">
        <v>0</v>
      </c>
    </row>
    <row r="1029" spans="1:3" ht="17.100000000000001" hidden="1" customHeight="1">
      <c r="A1029" s="289">
        <v>2150203</v>
      </c>
      <c r="B1029" s="289" t="s">
        <v>98</v>
      </c>
      <c r="C1029" s="290">
        <v>0</v>
      </c>
    </row>
    <row r="1030" spans="1:3" ht="17.100000000000001" hidden="1" customHeight="1">
      <c r="A1030" s="289">
        <v>2150204</v>
      </c>
      <c r="B1030" s="289" t="s">
        <v>872</v>
      </c>
      <c r="C1030" s="290">
        <v>0</v>
      </c>
    </row>
    <row r="1031" spans="1:3" ht="17.100000000000001" hidden="1" customHeight="1">
      <c r="A1031" s="289">
        <v>2150205</v>
      </c>
      <c r="B1031" s="289" t="s">
        <v>873</v>
      </c>
      <c r="C1031" s="290">
        <v>0</v>
      </c>
    </row>
    <row r="1032" spans="1:3" ht="17.100000000000001" hidden="1" customHeight="1">
      <c r="A1032" s="289">
        <v>2150206</v>
      </c>
      <c r="B1032" s="289" t="s">
        <v>874</v>
      </c>
      <c r="C1032" s="290">
        <v>0</v>
      </c>
    </row>
    <row r="1033" spans="1:3" ht="17.100000000000001" hidden="1" customHeight="1">
      <c r="A1033" s="289">
        <v>2150207</v>
      </c>
      <c r="B1033" s="289" t="s">
        <v>875</v>
      </c>
      <c r="C1033" s="290">
        <v>0</v>
      </c>
    </row>
    <row r="1034" spans="1:3" ht="17.100000000000001" hidden="1" customHeight="1">
      <c r="A1034" s="289">
        <v>2150208</v>
      </c>
      <c r="B1034" s="289" t="s">
        <v>876</v>
      </c>
      <c r="C1034" s="290">
        <v>0</v>
      </c>
    </row>
    <row r="1035" spans="1:3" ht="17.100000000000001" hidden="1" customHeight="1">
      <c r="A1035" s="289">
        <v>2150209</v>
      </c>
      <c r="B1035" s="289" t="s">
        <v>877</v>
      </c>
      <c r="C1035" s="290">
        <v>0</v>
      </c>
    </row>
    <row r="1036" spans="1:3" ht="17.100000000000001" hidden="1" customHeight="1">
      <c r="A1036" s="289">
        <v>2150210</v>
      </c>
      <c r="B1036" s="289" t="s">
        <v>878</v>
      </c>
      <c r="C1036" s="290">
        <v>0</v>
      </c>
    </row>
    <row r="1037" spans="1:3" ht="17.100000000000001" hidden="1" customHeight="1">
      <c r="A1037" s="289">
        <v>2150212</v>
      </c>
      <c r="B1037" s="289" t="s">
        <v>879</v>
      </c>
      <c r="C1037" s="290">
        <v>0</v>
      </c>
    </row>
    <row r="1038" spans="1:3" ht="17.100000000000001" hidden="1" customHeight="1">
      <c r="A1038" s="289">
        <v>2150213</v>
      </c>
      <c r="B1038" s="289" t="s">
        <v>880</v>
      </c>
      <c r="C1038" s="290">
        <v>0</v>
      </c>
    </row>
    <row r="1039" spans="1:3" ht="17.100000000000001" hidden="1" customHeight="1">
      <c r="A1039" s="289">
        <v>2150214</v>
      </c>
      <c r="B1039" s="289" t="s">
        <v>881</v>
      </c>
      <c r="C1039" s="290">
        <v>0</v>
      </c>
    </row>
    <row r="1040" spans="1:3" ht="17.100000000000001" hidden="1" customHeight="1">
      <c r="A1040" s="289">
        <v>2150215</v>
      </c>
      <c r="B1040" s="289" t="s">
        <v>882</v>
      </c>
      <c r="C1040" s="290">
        <v>0</v>
      </c>
    </row>
    <row r="1041" spans="1:3" ht="17.100000000000001" customHeight="1">
      <c r="A1041" s="285">
        <v>2150299</v>
      </c>
      <c r="B1041" s="285" t="s">
        <v>883</v>
      </c>
      <c r="C1041" s="288">
        <v>4283</v>
      </c>
    </row>
    <row r="1042" spans="1:3" ht="17.100000000000001" hidden="1" customHeight="1">
      <c r="A1042" s="289">
        <v>21503</v>
      </c>
      <c r="B1042" s="291" t="s">
        <v>884</v>
      </c>
      <c r="C1042" s="290">
        <f>SUM(C1043:C1046)</f>
        <v>0</v>
      </c>
    </row>
    <row r="1043" spans="1:3" ht="17.100000000000001" hidden="1" customHeight="1">
      <c r="A1043" s="289">
        <v>2150301</v>
      </c>
      <c r="B1043" s="289" t="s">
        <v>96</v>
      </c>
      <c r="C1043" s="290">
        <v>0</v>
      </c>
    </row>
    <row r="1044" spans="1:3" ht="17.100000000000001" hidden="1" customHeight="1">
      <c r="A1044" s="289">
        <v>2150302</v>
      </c>
      <c r="B1044" s="289" t="s">
        <v>97</v>
      </c>
      <c r="C1044" s="290">
        <v>0</v>
      </c>
    </row>
    <row r="1045" spans="1:3" ht="17.100000000000001" hidden="1" customHeight="1">
      <c r="A1045" s="289">
        <v>2150303</v>
      </c>
      <c r="B1045" s="289" t="s">
        <v>98</v>
      </c>
      <c r="C1045" s="290">
        <v>0</v>
      </c>
    </row>
    <row r="1046" spans="1:3" ht="17.100000000000001" hidden="1" customHeight="1">
      <c r="A1046" s="289">
        <v>2150399</v>
      </c>
      <c r="B1046" s="289" t="s">
        <v>885</v>
      </c>
      <c r="C1046" s="290">
        <v>0</v>
      </c>
    </row>
    <row r="1047" spans="1:3" ht="17.100000000000001" customHeight="1">
      <c r="A1047" s="285">
        <v>21505</v>
      </c>
      <c r="B1047" s="287" t="s">
        <v>886</v>
      </c>
      <c r="C1047" s="286">
        <f>SUM(C1048:C1057)</f>
        <v>591</v>
      </c>
    </row>
    <row r="1048" spans="1:3" ht="17.100000000000001" customHeight="1">
      <c r="A1048" s="285">
        <v>2150501</v>
      </c>
      <c r="B1048" s="285" t="s">
        <v>96</v>
      </c>
      <c r="C1048" s="288">
        <v>546</v>
      </c>
    </row>
    <row r="1049" spans="1:3" ht="17.100000000000001" hidden="1" customHeight="1">
      <c r="A1049" s="289">
        <v>2150502</v>
      </c>
      <c r="B1049" s="289" t="s">
        <v>97</v>
      </c>
      <c r="C1049" s="290">
        <v>0</v>
      </c>
    </row>
    <row r="1050" spans="1:3" ht="17.100000000000001" hidden="1" customHeight="1">
      <c r="A1050" s="289">
        <v>2150503</v>
      </c>
      <c r="B1050" s="289" t="s">
        <v>98</v>
      </c>
      <c r="C1050" s="290">
        <v>0</v>
      </c>
    </row>
    <row r="1051" spans="1:3" ht="17.100000000000001" hidden="1" customHeight="1">
      <c r="A1051" s="289">
        <v>2150505</v>
      </c>
      <c r="B1051" s="289" t="s">
        <v>887</v>
      </c>
      <c r="C1051" s="290">
        <v>0</v>
      </c>
    </row>
    <row r="1052" spans="1:3" ht="17.100000000000001" hidden="1" customHeight="1">
      <c r="A1052" s="289">
        <v>2150507</v>
      </c>
      <c r="B1052" s="289" t="s">
        <v>888</v>
      </c>
      <c r="C1052" s="290">
        <v>0</v>
      </c>
    </row>
    <row r="1053" spans="1:3" ht="17.100000000000001" hidden="1" customHeight="1">
      <c r="A1053" s="289">
        <v>2150508</v>
      </c>
      <c r="B1053" s="289" t="s">
        <v>889</v>
      </c>
      <c r="C1053" s="290">
        <v>0</v>
      </c>
    </row>
    <row r="1054" spans="1:3" ht="17.100000000000001" hidden="1" customHeight="1">
      <c r="A1054" s="289">
        <v>2150516</v>
      </c>
      <c r="B1054" s="289" t="s">
        <v>890</v>
      </c>
      <c r="C1054" s="290">
        <v>0</v>
      </c>
    </row>
    <row r="1055" spans="1:3" ht="17.100000000000001" hidden="1" customHeight="1">
      <c r="A1055" s="289">
        <v>2150517</v>
      </c>
      <c r="B1055" s="289" t="s">
        <v>891</v>
      </c>
      <c r="C1055" s="290">
        <v>0</v>
      </c>
    </row>
    <row r="1056" spans="1:3" ht="17.100000000000001" customHeight="1">
      <c r="A1056" s="285">
        <v>2150550</v>
      </c>
      <c r="B1056" s="285" t="s">
        <v>105</v>
      </c>
      <c r="C1056" s="288">
        <v>45</v>
      </c>
    </row>
    <row r="1057" spans="1:3" ht="17.100000000000001" hidden="1" customHeight="1">
      <c r="A1057" s="289">
        <v>2150599</v>
      </c>
      <c r="B1057" s="289" t="s">
        <v>892</v>
      </c>
      <c r="C1057" s="290">
        <v>0</v>
      </c>
    </row>
    <row r="1058" spans="1:3" ht="17.100000000000001" hidden="1" customHeight="1">
      <c r="A1058" s="289">
        <v>21507</v>
      </c>
      <c r="B1058" s="291" t="s">
        <v>893</v>
      </c>
      <c r="C1058" s="290">
        <f>SUM(C1059:C1064)</f>
        <v>0</v>
      </c>
    </row>
    <row r="1059" spans="1:3" ht="17.100000000000001" hidden="1" customHeight="1">
      <c r="A1059" s="289">
        <v>2150701</v>
      </c>
      <c r="B1059" s="289" t="s">
        <v>96</v>
      </c>
      <c r="C1059" s="290">
        <v>0</v>
      </c>
    </row>
    <row r="1060" spans="1:3" ht="17.100000000000001" hidden="1" customHeight="1">
      <c r="A1060" s="289">
        <v>2150702</v>
      </c>
      <c r="B1060" s="289" t="s">
        <v>97</v>
      </c>
      <c r="C1060" s="290">
        <v>0</v>
      </c>
    </row>
    <row r="1061" spans="1:3" ht="17.100000000000001" hidden="1" customHeight="1">
      <c r="A1061" s="289">
        <v>2150703</v>
      </c>
      <c r="B1061" s="289" t="s">
        <v>98</v>
      </c>
      <c r="C1061" s="290">
        <v>0</v>
      </c>
    </row>
    <row r="1062" spans="1:3" ht="17.100000000000001" hidden="1" customHeight="1">
      <c r="A1062" s="289">
        <v>2150704</v>
      </c>
      <c r="B1062" s="289" t="s">
        <v>894</v>
      </c>
      <c r="C1062" s="290">
        <v>0</v>
      </c>
    </row>
    <row r="1063" spans="1:3" ht="17.100000000000001" hidden="1" customHeight="1">
      <c r="A1063" s="289">
        <v>2150705</v>
      </c>
      <c r="B1063" s="289" t="s">
        <v>895</v>
      </c>
      <c r="C1063" s="290">
        <v>0</v>
      </c>
    </row>
    <row r="1064" spans="1:3" ht="17.100000000000001" hidden="1" customHeight="1">
      <c r="A1064" s="289">
        <v>2150799</v>
      </c>
      <c r="B1064" s="289" t="s">
        <v>896</v>
      </c>
      <c r="C1064" s="290">
        <v>0</v>
      </c>
    </row>
    <row r="1065" spans="1:3" ht="17.100000000000001" customHeight="1">
      <c r="A1065" s="285">
        <v>21508</v>
      </c>
      <c r="B1065" s="287" t="s">
        <v>897</v>
      </c>
      <c r="C1065" s="286">
        <f>SUM(C1066:C1072)</f>
        <v>1141</v>
      </c>
    </row>
    <row r="1066" spans="1:3" ht="17.100000000000001" hidden="1" customHeight="1">
      <c r="A1066" s="289">
        <v>2150801</v>
      </c>
      <c r="B1066" s="289" t="s">
        <v>96</v>
      </c>
      <c r="C1066" s="290">
        <v>0</v>
      </c>
    </row>
    <row r="1067" spans="1:3" ht="17.100000000000001" hidden="1" customHeight="1">
      <c r="A1067" s="289">
        <v>2150802</v>
      </c>
      <c r="B1067" s="289" t="s">
        <v>97</v>
      </c>
      <c r="C1067" s="290">
        <v>0</v>
      </c>
    </row>
    <row r="1068" spans="1:3" ht="17.100000000000001" hidden="1" customHeight="1">
      <c r="A1068" s="289">
        <v>2150803</v>
      </c>
      <c r="B1068" s="289" t="s">
        <v>98</v>
      </c>
      <c r="C1068" s="290">
        <v>0</v>
      </c>
    </row>
    <row r="1069" spans="1:3" ht="17.100000000000001" hidden="1" customHeight="1">
      <c r="A1069" s="289">
        <v>2150804</v>
      </c>
      <c r="B1069" s="289" t="s">
        <v>898</v>
      </c>
      <c r="C1069" s="290">
        <v>0</v>
      </c>
    </row>
    <row r="1070" spans="1:3" ht="17.100000000000001" customHeight="1">
      <c r="A1070" s="285">
        <v>2150805</v>
      </c>
      <c r="B1070" s="285" t="s">
        <v>899</v>
      </c>
      <c r="C1070" s="288">
        <v>220</v>
      </c>
    </row>
    <row r="1071" spans="1:3" ht="17.100000000000001" hidden="1" customHeight="1">
      <c r="A1071" s="289">
        <v>2150806</v>
      </c>
      <c r="B1071" s="289" t="s">
        <v>900</v>
      </c>
      <c r="C1071" s="290">
        <v>0</v>
      </c>
    </row>
    <row r="1072" spans="1:3" ht="17.100000000000001" customHeight="1">
      <c r="A1072" s="285">
        <v>2150899</v>
      </c>
      <c r="B1072" s="285" t="s">
        <v>901</v>
      </c>
      <c r="C1072" s="288">
        <v>921</v>
      </c>
    </row>
    <row r="1073" spans="1:3" ht="17.100000000000001" hidden="1" customHeight="1">
      <c r="A1073" s="289">
        <v>21599</v>
      </c>
      <c r="B1073" s="291" t="s">
        <v>902</v>
      </c>
      <c r="C1073" s="290">
        <f>SUM(C1074:C1078)</f>
        <v>0</v>
      </c>
    </row>
    <row r="1074" spans="1:3" ht="17.100000000000001" hidden="1" customHeight="1">
      <c r="A1074" s="289">
        <v>2159901</v>
      </c>
      <c r="B1074" s="289" t="s">
        <v>903</v>
      </c>
      <c r="C1074" s="290">
        <v>0</v>
      </c>
    </row>
    <row r="1075" spans="1:3" ht="17.100000000000001" hidden="1" customHeight="1">
      <c r="A1075" s="289">
        <v>2159904</v>
      </c>
      <c r="B1075" s="289" t="s">
        <v>904</v>
      </c>
      <c r="C1075" s="290">
        <v>0</v>
      </c>
    </row>
    <row r="1076" spans="1:3" ht="17.100000000000001" hidden="1" customHeight="1">
      <c r="A1076" s="289">
        <v>2159905</v>
      </c>
      <c r="B1076" s="289" t="s">
        <v>905</v>
      </c>
      <c r="C1076" s="290">
        <v>0</v>
      </c>
    </row>
    <row r="1077" spans="1:3" ht="17.100000000000001" hidden="1" customHeight="1">
      <c r="A1077" s="289">
        <v>2159906</v>
      </c>
      <c r="B1077" s="289" t="s">
        <v>906</v>
      </c>
      <c r="C1077" s="290">
        <v>0</v>
      </c>
    </row>
    <row r="1078" spans="1:3" ht="17.100000000000001" hidden="1" customHeight="1">
      <c r="A1078" s="289">
        <v>2159999</v>
      </c>
      <c r="B1078" s="289" t="s">
        <v>907</v>
      </c>
      <c r="C1078" s="290">
        <v>0</v>
      </c>
    </row>
    <row r="1079" spans="1:3" ht="17.100000000000001" customHeight="1">
      <c r="A1079" s="285">
        <v>216</v>
      </c>
      <c r="B1079" s="287" t="s">
        <v>908</v>
      </c>
      <c r="C1079" s="286">
        <f>SUM(C1080,C1090,C1096)</f>
        <v>1335</v>
      </c>
    </row>
    <row r="1080" spans="1:3" ht="17.100000000000001" customHeight="1">
      <c r="A1080" s="285">
        <v>21602</v>
      </c>
      <c r="B1080" s="287" t="s">
        <v>909</v>
      </c>
      <c r="C1080" s="286">
        <f>SUM(C1081:C1089)</f>
        <v>399</v>
      </c>
    </row>
    <row r="1081" spans="1:3" ht="17.100000000000001" hidden="1" customHeight="1">
      <c r="A1081" s="289">
        <v>2160201</v>
      </c>
      <c r="B1081" s="289" t="s">
        <v>96</v>
      </c>
      <c r="C1081" s="290">
        <v>0</v>
      </c>
    </row>
    <row r="1082" spans="1:3" ht="17.100000000000001" hidden="1" customHeight="1">
      <c r="A1082" s="289">
        <v>2160202</v>
      </c>
      <c r="B1082" s="289" t="s">
        <v>97</v>
      </c>
      <c r="C1082" s="290">
        <v>0</v>
      </c>
    </row>
    <row r="1083" spans="1:3" ht="17.100000000000001" hidden="1" customHeight="1">
      <c r="A1083" s="289">
        <v>2160203</v>
      </c>
      <c r="B1083" s="289" t="s">
        <v>98</v>
      </c>
      <c r="C1083" s="290">
        <v>0</v>
      </c>
    </row>
    <row r="1084" spans="1:3" ht="17.100000000000001" hidden="1" customHeight="1">
      <c r="A1084" s="289">
        <v>2160216</v>
      </c>
      <c r="B1084" s="289" t="s">
        <v>910</v>
      </c>
      <c r="C1084" s="290">
        <v>0</v>
      </c>
    </row>
    <row r="1085" spans="1:3" ht="17.100000000000001" hidden="1" customHeight="1">
      <c r="A1085" s="289">
        <v>2160217</v>
      </c>
      <c r="B1085" s="289" t="s">
        <v>911</v>
      </c>
      <c r="C1085" s="290">
        <v>0</v>
      </c>
    </row>
    <row r="1086" spans="1:3" ht="17.100000000000001" hidden="1" customHeight="1">
      <c r="A1086" s="289">
        <v>2160218</v>
      </c>
      <c r="B1086" s="289" t="s">
        <v>912</v>
      </c>
      <c r="C1086" s="290">
        <v>0</v>
      </c>
    </row>
    <row r="1087" spans="1:3" ht="17.100000000000001" hidden="1" customHeight="1">
      <c r="A1087" s="289">
        <v>2160219</v>
      </c>
      <c r="B1087" s="289" t="s">
        <v>913</v>
      </c>
      <c r="C1087" s="290">
        <v>0</v>
      </c>
    </row>
    <row r="1088" spans="1:3" ht="17.100000000000001" hidden="1" customHeight="1">
      <c r="A1088" s="289">
        <v>2160250</v>
      </c>
      <c r="B1088" s="289" t="s">
        <v>105</v>
      </c>
      <c r="C1088" s="290">
        <v>0</v>
      </c>
    </row>
    <row r="1089" spans="1:3" ht="17.100000000000001" customHeight="1">
      <c r="A1089" s="285">
        <v>2160299</v>
      </c>
      <c r="B1089" s="285" t="s">
        <v>914</v>
      </c>
      <c r="C1089" s="288">
        <v>399</v>
      </c>
    </row>
    <row r="1090" spans="1:3" ht="17.100000000000001" customHeight="1">
      <c r="A1090" s="285">
        <v>21606</v>
      </c>
      <c r="B1090" s="287" t="s">
        <v>915</v>
      </c>
      <c r="C1090" s="286">
        <f>SUM(C1091:C1095)</f>
        <v>824</v>
      </c>
    </row>
    <row r="1091" spans="1:3" ht="17.100000000000001" hidden="1" customHeight="1">
      <c r="A1091" s="289">
        <v>2160601</v>
      </c>
      <c r="B1091" s="289" t="s">
        <v>96</v>
      </c>
      <c r="C1091" s="290">
        <v>0</v>
      </c>
    </row>
    <row r="1092" spans="1:3" ht="17.100000000000001" hidden="1" customHeight="1">
      <c r="A1092" s="289">
        <v>2160602</v>
      </c>
      <c r="B1092" s="289" t="s">
        <v>97</v>
      </c>
      <c r="C1092" s="290">
        <v>0</v>
      </c>
    </row>
    <row r="1093" spans="1:3" ht="17.100000000000001" hidden="1" customHeight="1">
      <c r="A1093" s="289">
        <v>2160603</v>
      </c>
      <c r="B1093" s="289" t="s">
        <v>98</v>
      </c>
      <c r="C1093" s="290">
        <v>0</v>
      </c>
    </row>
    <row r="1094" spans="1:3" ht="17.100000000000001" hidden="1" customHeight="1">
      <c r="A1094" s="289">
        <v>2160607</v>
      </c>
      <c r="B1094" s="289" t="s">
        <v>916</v>
      </c>
      <c r="C1094" s="290">
        <v>0</v>
      </c>
    </row>
    <row r="1095" spans="1:3" ht="17.100000000000001" customHeight="1">
      <c r="A1095" s="285">
        <v>2160699</v>
      </c>
      <c r="B1095" s="285" t="s">
        <v>917</v>
      </c>
      <c r="C1095" s="288">
        <v>824</v>
      </c>
    </row>
    <row r="1096" spans="1:3" ht="17.100000000000001" customHeight="1">
      <c r="A1096" s="285">
        <v>21699</v>
      </c>
      <c r="B1096" s="287" t="s">
        <v>918</v>
      </c>
      <c r="C1096" s="286">
        <f>SUM(C1097:C1098)</f>
        <v>112</v>
      </c>
    </row>
    <row r="1097" spans="1:3" ht="17.100000000000001" hidden="1" customHeight="1">
      <c r="A1097" s="289">
        <v>2169901</v>
      </c>
      <c r="B1097" s="289" t="s">
        <v>919</v>
      </c>
      <c r="C1097" s="290">
        <v>0</v>
      </c>
    </row>
    <row r="1098" spans="1:3" ht="17.100000000000001" customHeight="1">
      <c r="A1098" s="285">
        <v>2169999</v>
      </c>
      <c r="B1098" s="285" t="s">
        <v>920</v>
      </c>
      <c r="C1098" s="288">
        <v>112</v>
      </c>
    </row>
    <row r="1099" spans="1:3" ht="17.100000000000001" customHeight="1">
      <c r="A1099" s="285">
        <v>217</v>
      </c>
      <c r="B1099" s="287" t="s">
        <v>921</v>
      </c>
      <c r="C1099" s="286">
        <f>SUM(C1100,C1107,C1117,C1123,C1126)</f>
        <v>217</v>
      </c>
    </row>
    <row r="1100" spans="1:3" ht="17.100000000000001" customHeight="1">
      <c r="A1100" s="285">
        <v>21701</v>
      </c>
      <c r="B1100" s="287" t="s">
        <v>922</v>
      </c>
      <c r="C1100" s="286">
        <f>SUM(C1101:C1106)</f>
        <v>217</v>
      </c>
    </row>
    <row r="1101" spans="1:3" ht="17.100000000000001" customHeight="1">
      <c r="A1101" s="285">
        <v>2170101</v>
      </c>
      <c r="B1101" s="285" t="s">
        <v>96</v>
      </c>
      <c r="C1101" s="288">
        <v>217</v>
      </c>
    </row>
    <row r="1102" spans="1:3" ht="17.100000000000001" hidden="1" customHeight="1">
      <c r="A1102" s="289">
        <v>2170102</v>
      </c>
      <c r="B1102" s="289" t="s">
        <v>97</v>
      </c>
      <c r="C1102" s="290">
        <v>0</v>
      </c>
    </row>
    <row r="1103" spans="1:3" ht="17.100000000000001" hidden="1" customHeight="1">
      <c r="A1103" s="289">
        <v>2170103</v>
      </c>
      <c r="B1103" s="289" t="s">
        <v>98</v>
      </c>
      <c r="C1103" s="290">
        <v>0</v>
      </c>
    </row>
    <row r="1104" spans="1:3" ht="17.100000000000001" hidden="1" customHeight="1">
      <c r="A1104" s="289">
        <v>2170104</v>
      </c>
      <c r="B1104" s="289" t="s">
        <v>923</v>
      </c>
      <c r="C1104" s="290">
        <v>0</v>
      </c>
    </row>
    <row r="1105" spans="1:3" ht="17.100000000000001" hidden="1" customHeight="1">
      <c r="A1105" s="289">
        <v>2170150</v>
      </c>
      <c r="B1105" s="289" t="s">
        <v>105</v>
      </c>
      <c r="C1105" s="290">
        <v>0</v>
      </c>
    </row>
    <row r="1106" spans="1:3" ht="17.100000000000001" hidden="1" customHeight="1">
      <c r="A1106" s="289">
        <v>2170199</v>
      </c>
      <c r="B1106" s="289" t="s">
        <v>924</v>
      </c>
      <c r="C1106" s="290">
        <v>0</v>
      </c>
    </row>
    <row r="1107" spans="1:3" ht="17.100000000000001" hidden="1" customHeight="1">
      <c r="A1107" s="289">
        <v>21702</v>
      </c>
      <c r="B1107" s="291" t="s">
        <v>925</v>
      </c>
      <c r="C1107" s="290">
        <f>SUM(C1108:C1116)</f>
        <v>0</v>
      </c>
    </row>
    <row r="1108" spans="1:3" ht="17.100000000000001" hidden="1" customHeight="1">
      <c r="A1108" s="289">
        <v>2170201</v>
      </c>
      <c r="B1108" s="289" t="s">
        <v>926</v>
      </c>
      <c r="C1108" s="290">
        <v>0</v>
      </c>
    </row>
    <row r="1109" spans="1:3" ht="17.100000000000001" hidden="1" customHeight="1">
      <c r="A1109" s="289">
        <v>2170202</v>
      </c>
      <c r="B1109" s="289" t="s">
        <v>927</v>
      </c>
      <c r="C1109" s="290">
        <v>0</v>
      </c>
    </row>
    <row r="1110" spans="1:3" ht="17.100000000000001" hidden="1" customHeight="1">
      <c r="A1110" s="289">
        <v>2170203</v>
      </c>
      <c r="B1110" s="289" t="s">
        <v>928</v>
      </c>
      <c r="C1110" s="290">
        <v>0</v>
      </c>
    </row>
    <row r="1111" spans="1:3" ht="17.100000000000001" hidden="1" customHeight="1">
      <c r="A1111" s="289">
        <v>2170204</v>
      </c>
      <c r="B1111" s="289" t="s">
        <v>929</v>
      </c>
      <c r="C1111" s="290">
        <v>0</v>
      </c>
    </row>
    <row r="1112" spans="1:3" ht="17.100000000000001" hidden="1" customHeight="1">
      <c r="A1112" s="289">
        <v>2170205</v>
      </c>
      <c r="B1112" s="289" t="s">
        <v>930</v>
      </c>
      <c r="C1112" s="290">
        <v>0</v>
      </c>
    </row>
    <row r="1113" spans="1:3" ht="17.100000000000001" hidden="1" customHeight="1">
      <c r="A1113" s="289">
        <v>2170206</v>
      </c>
      <c r="B1113" s="289" t="s">
        <v>931</v>
      </c>
      <c r="C1113" s="290">
        <v>0</v>
      </c>
    </row>
    <row r="1114" spans="1:3" ht="17.100000000000001" hidden="1" customHeight="1">
      <c r="A1114" s="289">
        <v>2170207</v>
      </c>
      <c r="B1114" s="289" t="s">
        <v>932</v>
      </c>
      <c r="C1114" s="290">
        <v>0</v>
      </c>
    </row>
    <row r="1115" spans="1:3" ht="17.100000000000001" hidden="1" customHeight="1">
      <c r="A1115" s="289">
        <v>2170208</v>
      </c>
      <c r="B1115" s="289" t="s">
        <v>933</v>
      </c>
      <c r="C1115" s="290">
        <v>0</v>
      </c>
    </row>
    <row r="1116" spans="1:3" ht="17.100000000000001" hidden="1" customHeight="1">
      <c r="A1116" s="289">
        <v>2170299</v>
      </c>
      <c r="B1116" s="289" t="s">
        <v>934</v>
      </c>
      <c r="C1116" s="290">
        <v>0</v>
      </c>
    </row>
    <row r="1117" spans="1:3" ht="17.100000000000001" hidden="1" customHeight="1">
      <c r="A1117" s="289">
        <v>21703</v>
      </c>
      <c r="B1117" s="291" t="s">
        <v>935</v>
      </c>
      <c r="C1117" s="290">
        <f>SUM(C1118:C1122)</f>
        <v>0</v>
      </c>
    </row>
    <row r="1118" spans="1:3" ht="17.100000000000001" hidden="1" customHeight="1">
      <c r="A1118" s="289">
        <v>2170301</v>
      </c>
      <c r="B1118" s="289" t="s">
        <v>936</v>
      </c>
      <c r="C1118" s="290">
        <v>0</v>
      </c>
    </row>
    <row r="1119" spans="1:3" ht="17.100000000000001" hidden="1" customHeight="1">
      <c r="A1119" s="289">
        <v>2170302</v>
      </c>
      <c r="B1119" s="289" t="s">
        <v>937</v>
      </c>
      <c r="C1119" s="290">
        <v>0</v>
      </c>
    </row>
    <row r="1120" spans="1:3" ht="17.100000000000001" hidden="1" customHeight="1">
      <c r="A1120" s="289">
        <v>2170303</v>
      </c>
      <c r="B1120" s="289" t="s">
        <v>938</v>
      </c>
      <c r="C1120" s="290">
        <v>0</v>
      </c>
    </row>
    <row r="1121" spans="1:3" ht="17.100000000000001" hidden="1" customHeight="1">
      <c r="A1121" s="289">
        <v>2170304</v>
      </c>
      <c r="B1121" s="289" t="s">
        <v>939</v>
      </c>
      <c r="C1121" s="290">
        <v>0</v>
      </c>
    </row>
    <row r="1122" spans="1:3" ht="17.100000000000001" hidden="1" customHeight="1">
      <c r="A1122" s="289">
        <v>2170399</v>
      </c>
      <c r="B1122" s="289" t="s">
        <v>940</v>
      </c>
      <c r="C1122" s="290">
        <v>0</v>
      </c>
    </row>
    <row r="1123" spans="1:3" ht="17.100000000000001" hidden="1" customHeight="1">
      <c r="A1123" s="289">
        <v>21704</v>
      </c>
      <c r="B1123" s="291" t="s">
        <v>941</v>
      </c>
      <c r="C1123" s="290">
        <f>SUM(C1124:C1125)</f>
        <v>0</v>
      </c>
    </row>
    <row r="1124" spans="1:3" ht="17.100000000000001" hidden="1" customHeight="1">
      <c r="A1124" s="289">
        <v>2170401</v>
      </c>
      <c r="B1124" s="289" t="s">
        <v>942</v>
      </c>
      <c r="C1124" s="290">
        <v>0</v>
      </c>
    </row>
    <row r="1125" spans="1:3" ht="17.100000000000001" hidden="1" customHeight="1">
      <c r="A1125" s="289">
        <v>2170499</v>
      </c>
      <c r="B1125" s="289" t="s">
        <v>943</v>
      </c>
      <c r="C1125" s="290">
        <v>0</v>
      </c>
    </row>
    <row r="1126" spans="1:3" ht="17.100000000000001" hidden="1" customHeight="1">
      <c r="A1126" s="289">
        <v>21799</v>
      </c>
      <c r="B1126" s="291" t="s">
        <v>944</v>
      </c>
      <c r="C1126" s="290">
        <f>SUM(C1127:C1128)</f>
        <v>0</v>
      </c>
    </row>
    <row r="1127" spans="1:3" ht="17.100000000000001" hidden="1" customHeight="1">
      <c r="A1127" s="289">
        <v>2179902</v>
      </c>
      <c r="B1127" s="289" t="s">
        <v>945</v>
      </c>
      <c r="C1127" s="290">
        <v>0</v>
      </c>
    </row>
    <row r="1128" spans="1:3" ht="17.100000000000001" hidden="1" customHeight="1">
      <c r="A1128" s="289">
        <v>2179999</v>
      </c>
      <c r="B1128" s="289" t="s">
        <v>946</v>
      </c>
      <c r="C1128" s="290">
        <v>0</v>
      </c>
    </row>
    <row r="1129" spans="1:3" ht="17.100000000000001" customHeight="1">
      <c r="A1129" s="285">
        <v>219</v>
      </c>
      <c r="B1129" s="287" t="s">
        <v>947</v>
      </c>
      <c r="C1129" s="286">
        <f>SUM(C1130:C1138)</f>
        <v>737</v>
      </c>
    </row>
    <row r="1130" spans="1:3" ht="17.100000000000001" hidden="1" customHeight="1">
      <c r="A1130" s="289">
        <v>21901</v>
      </c>
      <c r="B1130" s="291" t="s">
        <v>948</v>
      </c>
      <c r="C1130" s="290">
        <v>0</v>
      </c>
    </row>
    <row r="1131" spans="1:3" ht="17.100000000000001" hidden="1" customHeight="1">
      <c r="A1131" s="289">
        <v>21902</v>
      </c>
      <c r="B1131" s="291" t="s">
        <v>949</v>
      </c>
      <c r="C1131" s="290">
        <v>0</v>
      </c>
    </row>
    <row r="1132" spans="1:3" ht="17.100000000000001" hidden="1" customHeight="1">
      <c r="A1132" s="289">
        <v>21903</v>
      </c>
      <c r="B1132" s="291" t="s">
        <v>950</v>
      </c>
      <c r="C1132" s="290">
        <v>0</v>
      </c>
    </row>
    <row r="1133" spans="1:3" ht="17.100000000000001" hidden="1" customHeight="1">
      <c r="A1133" s="289">
        <v>21904</v>
      </c>
      <c r="B1133" s="291" t="s">
        <v>951</v>
      </c>
      <c r="C1133" s="290">
        <v>0</v>
      </c>
    </row>
    <row r="1134" spans="1:3" ht="17.100000000000001" hidden="1" customHeight="1">
      <c r="A1134" s="289">
        <v>21905</v>
      </c>
      <c r="B1134" s="291" t="s">
        <v>952</v>
      </c>
      <c r="C1134" s="290">
        <v>0</v>
      </c>
    </row>
    <row r="1135" spans="1:3" ht="17.100000000000001" hidden="1" customHeight="1">
      <c r="A1135" s="289">
        <v>21906</v>
      </c>
      <c r="B1135" s="291" t="s">
        <v>728</v>
      </c>
      <c r="C1135" s="290">
        <v>0</v>
      </c>
    </row>
    <row r="1136" spans="1:3" ht="17.100000000000001" hidden="1" customHeight="1">
      <c r="A1136" s="289">
        <v>21907</v>
      </c>
      <c r="B1136" s="291" t="s">
        <v>953</v>
      </c>
      <c r="C1136" s="290">
        <v>0</v>
      </c>
    </row>
    <row r="1137" spans="1:3" ht="17.100000000000001" hidden="1" customHeight="1">
      <c r="A1137" s="289">
        <v>21908</v>
      </c>
      <c r="B1137" s="291" t="s">
        <v>954</v>
      </c>
      <c r="C1137" s="290">
        <v>0</v>
      </c>
    </row>
    <row r="1138" spans="1:3" ht="17.100000000000001" customHeight="1">
      <c r="A1138" s="285">
        <v>21999</v>
      </c>
      <c r="B1138" s="287" t="s">
        <v>955</v>
      </c>
      <c r="C1138" s="286">
        <v>737</v>
      </c>
    </row>
    <row r="1139" spans="1:3" ht="17.100000000000001" customHeight="1">
      <c r="A1139" s="285">
        <v>220</v>
      </c>
      <c r="B1139" s="287" t="s">
        <v>956</v>
      </c>
      <c r="C1139" s="286">
        <f>SUM(C1140,C1167,C1182)</f>
        <v>2032</v>
      </c>
    </row>
    <row r="1140" spans="1:3" ht="17.100000000000001" customHeight="1">
      <c r="A1140" s="285">
        <v>22001</v>
      </c>
      <c r="B1140" s="287" t="s">
        <v>957</v>
      </c>
      <c r="C1140" s="286">
        <f>SUM(C1141:C1166)</f>
        <v>2032</v>
      </c>
    </row>
    <row r="1141" spans="1:3" ht="17.100000000000001" customHeight="1">
      <c r="A1141" s="285">
        <v>2200101</v>
      </c>
      <c r="B1141" s="285" t="s">
        <v>96</v>
      </c>
      <c r="C1141" s="288">
        <v>2011</v>
      </c>
    </row>
    <row r="1142" spans="1:3" ht="17.100000000000001" hidden="1" customHeight="1">
      <c r="A1142" s="289">
        <v>2200102</v>
      </c>
      <c r="B1142" s="289" t="s">
        <v>97</v>
      </c>
      <c r="C1142" s="290">
        <v>0</v>
      </c>
    </row>
    <row r="1143" spans="1:3" ht="17.100000000000001" hidden="1" customHeight="1">
      <c r="A1143" s="289">
        <v>2200103</v>
      </c>
      <c r="B1143" s="289" t="s">
        <v>98</v>
      </c>
      <c r="C1143" s="290">
        <v>0</v>
      </c>
    </row>
    <row r="1144" spans="1:3" ht="17.100000000000001" hidden="1" customHeight="1">
      <c r="A1144" s="289">
        <v>2200104</v>
      </c>
      <c r="B1144" s="289" t="s">
        <v>958</v>
      </c>
      <c r="C1144" s="290">
        <v>0</v>
      </c>
    </row>
    <row r="1145" spans="1:3" ht="17.100000000000001" hidden="1" customHeight="1">
      <c r="A1145" s="289">
        <v>2200106</v>
      </c>
      <c r="B1145" s="289" t="s">
        <v>959</v>
      </c>
      <c r="C1145" s="290">
        <v>0</v>
      </c>
    </row>
    <row r="1146" spans="1:3" ht="17.100000000000001" hidden="1" customHeight="1">
      <c r="A1146" s="289">
        <v>2200107</v>
      </c>
      <c r="B1146" s="289" t="s">
        <v>960</v>
      </c>
      <c r="C1146" s="290">
        <v>0</v>
      </c>
    </row>
    <row r="1147" spans="1:3" ht="17.100000000000001" hidden="1" customHeight="1">
      <c r="A1147" s="289">
        <v>2200108</v>
      </c>
      <c r="B1147" s="289" t="s">
        <v>961</v>
      </c>
      <c r="C1147" s="290">
        <v>0</v>
      </c>
    </row>
    <row r="1148" spans="1:3" ht="17.100000000000001" hidden="1" customHeight="1">
      <c r="A1148" s="289">
        <v>2200109</v>
      </c>
      <c r="B1148" s="289" t="s">
        <v>962</v>
      </c>
      <c r="C1148" s="290">
        <v>0</v>
      </c>
    </row>
    <row r="1149" spans="1:3" ht="17.100000000000001" hidden="1" customHeight="1">
      <c r="A1149" s="289">
        <v>2200112</v>
      </c>
      <c r="B1149" s="289" t="s">
        <v>963</v>
      </c>
      <c r="C1149" s="290">
        <v>0</v>
      </c>
    </row>
    <row r="1150" spans="1:3" ht="17.100000000000001" hidden="1" customHeight="1">
      <c r="A1150" s="289">
        <v>2200113</v>
      </c>
      <c r="B1150" s="289" t="s">
        <v>964</v>
      </c>
      <c r="C1150" s="290">
        <v>0</v>
      </c>
    </row>
    <row r="1151" spans="1:3" ht="17.100000000000001" hidden="1" customHeight="1">
      <c r="A1151" s="289">
        <v>2200114</v>
      </c>
      <c r="B1151" s="289" t="s">
        <v>965</v>
      </c>
      <c r="C1151" s="290">
        <v>0</v>
      </c>
    </row>
    <row r="1152" spans="1:3" ht="17.100000000000001" hidden="1" customHeight="1">
      <c r="A1152" s="289">
        <v>2200115</v>
      </c>
      <c r="B1152" s="289" t="s">
        <v>966</v>
      </c>
      <c r="C1152" s="290">
        <v>0</v>
      </c>
    </row>
    <row r="1153" spans="1:3" ht="17.100000000000001" hidden="1" customHeight="1">
      <c r="A1153" s="289">
        <v>2200116</v>
      </c>
      <c r="B1153" s="289" t="s">
        <v>967</v>
      </c>
      <c r="C1153" s="290">
        <v>0</v>
      </c>
    </row>
    <row r="1154" spans="1:3" ht="17.100000000000001" hidden="1" customHeight="1">
      <c r="A1154" s="289">
        <v>2200119</v>
      </c>
      <c r="B1154" s="289" t="s">
        <v>968</v>
      </c>
      <c r="C1154" s="290">
        <v>0</v>
      </c>
    </row>
    <row r="1155" spans="1:3" ht="17.100000000000001" hidden="1" customHeight="1">
      <c r="A1155" s="289">
        <v>2200120</v>
      </c>
      <c r="B1155" s="289" t="s">
        <v>969</v>
      </c>
      <c r="C1155" s="290">
        <v>0</v>
      </c>
    </row>
    <row r="1156" spans="1:3" ht="17.100000000000001" hidden="1" customHeight="1">
      <c r="A1156" s="289">
        <v>2200121</v>
      </c>
      <c r="B1156" s="289" t="s">
        <v>970</v>
      </c>
      <c r="C1156" s="290">
        <v>0</v>
      </c>
    </row>
    <row r="1157" spans="1:3" ht="17.100000000000001" hidden="1" customHeight="1">
      <c r="A1157" s="289">
        <v>2200122</v>
      </c>
      <c r="B1157" s="289" t="s">
        <v>971</v>
      </c>
      <c r="C1157" s="290">
        <v>0</v>
      </c>
    </row>
    <row r="1158" spans="1:3" ht="17.100000000000001" hidden="1" customHeight="1">
      <c r="A1158" s="289">
        <v>2200123</v>
      </c>
      <c r="B1158" s="289" t="s">
        <v>972</v>
      </c>
      <c r="C1158" s="290">
        <v>0</v>
      </c>
    </row>
    <row r="1159" spans="1:3" ht="17.100000000000001" hidden="1" customHeight="1">
      <c r="A1159" s="289">
        <v>2200124</v>
      </c>
      <c r="B1159" s="289" t="s">
        <v>973</v>
      </c>
      <c r="C1159" s="290">
        <v>0</v>
      </c>
    </row>
    <row r="1160" spans="1:3" ht="17.100000000000001" hidden="1" customHeight="1">
      <c r="A1160" s="289">
        <v>2200125</v>
      </c>
      <c r="B1160" s="289" t="s">
        <v>974</v>
      </c>
      <c r="C1160" s="290">
        <v>0</v>
      </c>
    </row>
    <row r="1161" spans="1:3" ht="17.100000000000001" hidden="1" customHeight="1">
      <c r="A1161" s="289">
        <v>2200126</v>
      </c>
      <c r="B1161" s="289" t="s">
        <v>975</v>
      </c>
      <c r="C1161" s="290">
        <v>0</v>
      </c>
    </row>
    <row r="1162" spans="1:3" ht="17.100000000000001" hidden="1" customHeight="1">
      <c r="A1162" s="289">
        <v>2200127</v>
      </c>
      <c r="B1162" s="289" t="s">
        <v>976</v>
      </c>
      <c r="C1162" s="290">
        <v>0</v>
      </c>
    </row>
    <row r="1163" spans="1:3" ht="17.100000000000001" hidden="1" customHeight="1">
      <c r="A1163" s="289">
        <v>2200128</v>
      </c>
      <c r="B1163" s="289" t="s">
        <v>977</v>
      </c>
      <c r="C1163" s="290">
        <v>0</v>
      </c>
    </row>
    <row r="1164" spans="1:3" ht="17.100000000000001" hidden="1" customHeight="1">
      <c r="A1164" s="289">
        <v>2200129</v>
      </c>
      <c r="B1164" s="289" t="s">
        <v>978</v>
      </c>
      <c r="C1164" s="290">
        <v>0</v>
      </c>
    </row>
    <row r="1165" spans="1:3" ht="17.100000000000001" customHeight="1">
      <c r="A1165" s="285">
        <v>2200150</v>
      </c>
      <c r="B1165" s="285" t="s">
        <v>105</v>
      </c>
      <c r="C1165" s="288">
        <v>2</v>
      </c>
    </row>
    <row r="1166" spans="1:3" ht="17.100000000000001" customHeight="1">
      <c r="A1166" s="285">
        <v>2200199</v>
      </c>
      <c r="B1166" s="285" t="s">
        <v>979</v>
      </c>
      <c r="C1166" s="288">
        <v>19</v>
      </c>
    </row>
    <row r="1167" spans="1:3" ht="17.100000000000001" hidden="1" customHeight="1">
      <c r="A1167" s="289">
        <v>22005</v>
      </c>
      <c r="B1167" s="291" t="s">
        <v>980</v>
      </c>
      <c r="C1167" s="290">
        <f>SUM(C1168:C1181)</f>
        <v>0</v>
      </c>
    </row>
    <row r="1168" spans="1:3" ht="17.100000000000001" hidden="1" customHeight="1">
      <c r="A1168" s="289">
        <v>2200501</v>
      </c>
      <c r="B1168" s="289" t="s">
        <v>96</v>
      </c>
      <c r="C1168" s="290">
        <v>0</v>
      </c>
    </row>
    <row r="1169" spans="1:3" ht="17.100000000000001" hidden="1" customHeight="1">
      <c r="A1169" s="289">
        <v>2200502</v>
      </c>
      <c r="B1169" s="289" t="s">
        <v>97</v>
      </c>
      <c r="C1169" s="290">
        <v>0</v>
      </c>
    </row>
    <row r="1170" spans="1:3" ht="17.100000000000001" hidden="1" customHeight="1">
      <c r="A1170" s="289">
        <v>2200503</v>
      </c>
      <c r="B1170" s="289" t="s">
        <v>98</v>
      </c>
      <c r="C1170" s="290">
        <v>0</v>
      </c>
    </row>
    <row r="1171" spans="1:3" ht="17.100000000000001" hidden="1" customHeight="1">
      <c r="A1171" s="289">
        <v>2200504</v>
      </c>
      <c r="B1171" s="289" t="s">
        <v>981</v>
      </c>
      <c r="C1171" s="290">
        <v>0</v>
      </c>
    </row>
    <row r="1172" spans="1:3" ht="17.100000000000001" hidden="1" customHeight="1">
      <c r="A1172" s="289">
        <v>2200506</v>
      </c>
      <c r="B1172" s="289" t="s">
        <v>982</v>
      </c>
      <c r="C1172" s="290">
        <v>0</v>
      </c>
    </row>
    <row r="1173" spans="1:3" ht="17.100000000000001" hidden="1" customHeight="1">
      <c r="A1173" s="289">
        <v>2200507</v>
      </c>
      <c r="B1173" s="289" t="s">
        <v>983</v>
      </c>
      <c r="C1173" s="290">
        <v>0</v>
      </c>
    </row>
    <row r="1174" spans="1:3" ht="17.100000000000001" hidden="1" customHeight="1">
      <c r="A1174" s="289">
        <v>2200508</v>
      </c>
      <c r="B1174" s="289" t="s">
        <v>984</v>
      </c>
      <c r="C1174" s="290">
        <v>0</v>
      </c>
    </row>
    <row r="1175" spans="1:3" ht="17.100000000000001" hidden="1" customHeight="1">
      <c r="A1175" s="289">
        <v>2200509</v>
      </c>
      <c r="B1175" s="289" t="s">
        <v>985</v>
      </c>
      <c r="C1175" s="290">
        <v>0</v>
      </c>
    </row>
    <row r="1176" spans="1:3" ht="17.100000000000001" hidden="1" customHeight="1">
      <c r="A1176" s="289">
        <v>2200510</v>
      </c>
      <c r="B1176" s="289" t="s">
        <v>986</v>
      </c>
      <c r="C1176" s="290">
        <v>0</v>
      </c>
    </row>
    <row r="1177" spans="1:3" ht="17.100000000000001" hidden="1" customHeight="1">
      <c r="A1177" s="289">
        <v>2200511</v>
      </c>
      <c r="B1177" s="289" t="s">
        <v>987</v>
      </c>
      <c r="C1177" s="290">
        <v>0</v>
      </c>
    </row>
    <row r="1178" spans="1:3" ht="17.100000000000001" hidden="1" customHeight="1">
      <c r="A1178" s="289">
        <v>2200512</v>
      </c>
      <c r="B1178" s="289" t="s">
        <v>988</v>
      </c>
      <c r="C1178" s="290">
        <v>0</v>
      </c>
    </row>
    <row r="1179" spans="1:3" ht="17.100000000000001" hidden="1" customHeight="1">
      <c r="A1179" s="289">
        <v>2200513</v>
      </c>
      <c r="B1179" s="289" t="s">
        <v>989</v>
      </c>
      <c r="C1179" s="290">
        <v>0</v>
      </c>
    </row>
    <row r="1180" spans="1:3" ht="17.100000000000001" hidden="1" customHeight="1">
      <c r="A1180" s="289">
        <v>2200514</v>
      </c>
      <c r="B1180" s="289" t="s">
        <v>990</v>
      </c>
      <c r="C1180" s="290">
        <v>0</v>
      </c>
    </row>
    <row r="1181" spans="1:3" ht="17.100000000000001" hidden="1" customHeight="1">
      <c r="A1181" s="289">
        <v>2200599</v>
      </c>
      <c r="B1181" s="289" t="s">
        <v>991</v>
      </c>
      <c r="C1181" s="290">
        <v>0</v>
      </c>
    </row>
    <row r="1182" spans="1:3" ht="17.100000000000001" hidden="1" customHeight="1">
      <c r="A1182" s="289">
        <v>22099</v>
      </c>
      <c r="B1182" s="291" t="s">
        <v>992</v>
      </c>
      <c r="C1182" s="290">
        <f>C1183</f>
        <v>0</v>
      </c>
    </row>
    <row r="1183" spans="1:3" ht="17.100000000000001" hidden="1" customHeight="1">
      <c r="A1183" s="289">
        <v>2209999</v>
      </c>
      <c r="B1183" s="289" t="s">
        <v>993</v>
      </c>
      <c r="C1183" s="290">
        <v>0</v>
      </c>
    </row>
    <row r="1184" spans="1:3" ht="17.100000000000001" customHeight="1">
      <c r="A1184" s="285">
        <v>221</v>
      </c>
      <c r="B1184" s="287" t="s">
        <v>994</v>
      </c>
      <c r="C1184" s="286">
        <f>SUM(C1185,C1197,C1201)</f>
        <v>16380</v>
      </c>
    </row>
    <row r="1185" spans="1:3" ht="17.100000000000001" customHeight="1">
      <c r="A1185" s="285">
        <v>22101</v>
      </c>
      <c r="B1185" s="287" t="s">
        <v>995</v>
      </c>
      <c r="C1185" s="286">
        <f>SUM(C1186:C1196)</f>
        <v>4556</v>
      </c>
    </row>
    <row r="1186" spans="1:3" ht="17.100000000000001" hidden="1" customHeight="1">
      <c r="A1186" s="289">
        <v>2210101</v>
      </c>
      <c r="B1186" s="289" t="s">
        <v>996</v>
      </c>
      <c r="C1186" s="290">
        <v>0</v>
      </c>
    </row>
    <row r="1187" spans="1:3" ht="17.100000000000001" hidden="1" customHeight="1">
      <c r="A1187" s="289">
        <v>2210102</v>
      </c>
      <c r="B1187" s="289" t="s">
        <v>997</v>
      </c>
      <c r="C1187" s="290">
        <v>0</v>
      </c>
    </row>
    <row r="1188" spans="1:3" ht="17.100000000000001" hidden="1" customHeight="1">
      <c r="A1188" s="289">
        <v>2210103</v>
      </c>
      <c r="B1188" s="289" t="s">
        <v>998</v>
      </c>
      <c r="C1188" s="290">
        <v>0</v>
      </c>
    </row>
    <row r="1189" spans="1:3" ht="17.100000000000001" hidden="1" customHeight="1">
      <c r="A1189" s="289">
        <v>2210104</v>
      </c>
      <c r="B1189" s="289" t="s">
        <v>999</v>
      </c>
      <c r="C1189" s="290">
        <v>0</v>
      </c>
    </row>
    <row r="1190" spans="1:3" ht="17.100000000000001" hidden="1" customHeight="1">
      <c r="A1190" s="289">
        <v>2210105</v>
      </c>
      <c r="B1190" s="289" t="s">
        <v>1000</v>
      </c>
      <c r="C1190" s="290">
        <v>0</v>
      </c>
    </row>
    <row r="1191" spans="1:3" ht="17.100000000000001" hidden="1" customHeight="1">
      <c r="A1191" s="289">
        <v>2210106</v>
      </c>
      <c r="B1191" s="289" t="s">
        <v>1001</v>
      </c>
      <c r="C1191" s="290">
        <v>0</v>
      </c>
    </row>
    <row r="1192" spans="1:3" ht="17.100000000000001" customHeight="1">
      <c r="A1192" s="285">
        <v>2210107</v>
      </c>
      <c r="B1192" s="285" t="s">
        <v>1002</v>
      </c>
      <c r="C1192" s="288">
        <v>1391</v>
      </c>
    </row>
    <row r="1193" spans="1:3" ht="17.100000000000001" customHeight="1">
      <c r="A1193" s="285">
        <v>2210108</v>
      </c>
      <c r="B1193" s="285" t="s">
        <v>1003</v>
      </c>
      <c r="C1193" s="288">
        <v>1564</v>
      </c>
    </row>
    <row r="1194" spans="1:3" ht="17.100000000000001" hidden="1" customHeight="1">
      <c r="A1194" s="289">
        <v>2210109</v>
      </c>
      <c r="B1194" s="289" t="s">
        <v>1004</v>
      </c>
      <c r="C1194" s="290">
        <v>0</v>
      </c>
    </row>
    <row r="1195" spans="1:3" ht="17.100000000000001" customHeight="1">
      <c r="A1195" s="285">
        <v>2210110</v>
      </c>
      <c r="B1195" s="285" t="s">
        <v>1005</v>
      </c>
      <c r="C1195" s="288">
        <v>1205</v>
      </c>
    </row>
    <row r="1196" spans="1:3" ht="17.100000000000001" customHeight="1">
      <c r="A1196" s="285">
        <v>2210199</v>
      </c>
      <c r="B1196" s="285" t="s">
        <v>1006</v>
      </c>
      <c r="C1196" s="288">
        <v>396</v>
      </c>
    </row>
    <row r="1197" spans="1:3" ht="17.100000000000001" customHeight="1">
      <c r="A1197" s="285">
        <v>22102</v>
      </c>
      <c r="B1197" s="287" t="s">
        <v>1007</v>
      </c>
      <c r="C1197" s="286">
        <f>SUM(C1198:C1200)</f>
        <v>11824</v>
      </c>
    </row>
    <row r="1198" spans="1:3" ht="17.100000000000001" customHeight="1">
      <c r="A1198" s="285">
        <v>2210201</v>
      </c>
      <c r="B1198" s="285" t="s">
        <v>1008</v>
      </c>
      <c r="C1198" s="288">
        <v>11824</v>
      </c>
    </row>
    <row r="1199" spans="1:3" ht="17.100000000000001" hidden="1" customHeight="1">
      <c r="A1199" s="289">
        <v>2210202</v>
      </c>
      <c r="B1199" s="289" t="s">
        <v>1009</v>
      </c>
      <c r="C1199" s="290">
        <v>0</v>
      </c>
    </row>
    <row r="1200" spans="1:3" ht="17.100000000000001" hidden="1" customHeight="1">
      <c r="A1200" s="289">
        <v>2210203</v>
      </c>
      <c r="B1200" s="289" t="s">
        <v>1010</v>
      </c>
      <c r="C1200" s="290">
        <v>0</v>
      </c>
    </row>
    <row r="1201" spans="1:3" ht="17.100000000000001" hidden="1" customHeight="1">
      <c r="A1201" s="289">
        <v>22103</v>
      </c>
      <c r="B1201" s="291" t="s">
        <v>1011</v>
      </c>
      <c r="C1201" s="290">
        <f>SUM(C1202:C1204)</f>
        <v>0</v>
      </c>
    </row>
    <row r="1202" spans="1:3" ht="17.100000000000001" hidden="1" customHeight="1">
      <c r="A1202" s="289">
        <v>2210301</v>
      </c>
      <c r="B1202" s="289" t="s">
        <v>1012</v>
      </c>
      <c r="C1202" s="290">
        <v>0</v>
      </c>
    </row>
    <row r="1203" spans="1:3" ht="17.100000000000001" hidden="1" customHeight="1">
      <c r="A1203" s="289">
        <v>2210302</v>
      </c>
      <c r="B1203" s="289" t="s">
        <v>1013</v>
      </c>
      <c r="C1203" s="290">
        <v>0</v>
      </c>
    </row>
    <row r="1204" spans="1:3" ht="17.100000000000001" hidden="1" customHeight="1">
      <c r="A1204" s="289">
        <v>2210399</v>
      </c>
      <c r="B1204" s="289" t="s">
        <v>1014</v>
      </c>
      <c r="C1204" s="290">
        <v>0</v>
      </c>
    </row>
    <row r="1205" spans="1:3" ht="17.100000000000001" customHeight="1">
      <c r="A1205" s="285">
        <v>222</v>
      </c>
      <c r="B1205" s="287" t="s">
        <v>1015</v>
      </c>
      <c r="C1205" s="286">
        <f>SUM(C1206,C1224,C1230,C1236)</f>
        <v>100</v>
      </c>
    </row>
    <row r="1206" spans="1:3" ht="17.100000000000001" customHeight="1">
      <c r="A1206" s="285">
        <v>22201</v>
      </c>
      <c r="B1206" s="287" t="s">
        <v>1016</v>
      </c>
      <c r="C1206" s="286">
        <f>SUM(C1207:C1223)</f>
        <v>100</v>
      </c>
    </row>
    <row r="1207" spans="1:3" ht="17.100000000000001" customHeight="1">
      <c r="A1207" s="285">
        <v>2220101</v>
      </c>
      <c r="B1207" s="285" t="s">
        <v>96</v>
      </c>
      <c r="C1207" s="288">
        <v>100</v>
      </c>
    </row>
    <row r="1208" spans="1:3" ht="17.100000000000001" hidden="1" customHeight="1">
      <c r="A1208" s="289">
        <v>2220102</v>
      </c>
      <c r="B1208" s="289" t="s">
        <v>97</v>
      </c>
      <c r="C1208" s="290">
        <v>0</v>
      </c>
    </row>
    <row r="1209" spans="1:3" ht="17.100000000000001" hidden="1" customHeight="1">
      <c r="A1209" s="289">
        <v>2220103</v>
      </c>
      <c r="B1209" s="289" t="s">
        <v>98</v>
      </c>
      <c r="C1209" s="290">
        <v>0</v>
      </c>
    </row>
    <row r="1210" spans="1:3" ht="17.100000000000001" hidden="1" customHeight="1">
      <c r="A1210" s="289">
        <v>2220104</v>
      </c>
      <c r="B1210" s="289" t="s">
        <v>1017</v>
      </c>
      <c r="C1210" s="290">
        <v>0</v>
      </c>
    </row>
    <row r="1211" spans="1:3" ht="17.100000000000001" hidden="1" customHeight="1">
      <c r="A1211" s="289">
        <v>2220105</v>
      </c>
      <c r="B1211" s="289" t="s">
        <v>1018</v>
      </c>
      <c r="C1211" s="290">
        <v>0</v>
      </c>
    </row>
    <row r="1212" spans="1:3" ht="17.100000000000001" hidden="1" customHeight="1">
      <c r="A1212" s="289">
        <v>2220106</v>
      </c>
      <c r="B1212" s="289" t="s">
        <v>1019</v>
      </c>
      <c r="C1212" s="290">
        <v>0</v>
      </c>
    </row>
    <row r="1213" spans="1:3" ht="17.100000000000001" hidden="1" customHeight="1">
      <c r="A1213" s="289">
        <v>2220107</v>
      </c>
      <c r="B1213" s="289" t="s">
        <v>1020</v>
      </c>
      <c r="C1213" s="290">
        <v>0</v>
      </c>
    </row>
    <row r="1214" spans="1:3" ht="17.100000000000001" hidden="1" customHeight="1">
      <c r="A1214" s="289">
        <v>2220112</v>
      </c>
      <c r="B1214" s="289" t="s">
        <v>1021</v>
      </c>
      <c r="C1214" s="290">
        <v>0</v>
      </c>
    </row>
    <row r="1215" spans="1:3" ht="17.100000000000001" hidden="1" customHeight="1">
      <c r="A1215" s="289">
        <v>2220113</v>
      </c>
      <c r="B1215" s="289" t="s">
        <v>1022</v>
      </c>
      <c r="C1215" s="290">
        <v>0</v>
      </c>
    </row>
    <row r="1216" spans="1:3" ht="17.100000000000001" hidden="1" customHeight="1">
      <c r="A1216" s="289">
        <v>2220114</v>
      </c>
      <c r="B1216" s="289" t="s">
        <v>1023</v>
      </c>
      <c r="C1216" s="290">
        <v>0</v>
      </c>
    </row>
    <row r="1217" spans="1:3" ht="17.100000000000001" hidden="1" customHeight="1">
      <c r="A1217" s="289">
        <v>2220115</v>
      </c>
      <c r="B1217" s="289" t="s">
        <v>1024</v>
      </c>
      <c r="C1217" s="290">
        <v>0</v>
      </c>
    </row>
    <row r="1218" spans="1:3" ht="17.100000000000001" hidden="1" customHeight="1">
      <c r="A1218" s="289">
        <v>2220118</v>
      </c>
      <c r="B1218" s="289" t="s">
        <v>1025</v>
      </c>
      <c r="C1218" s="290">
        <v>0</v>
      </c>
    </row>
    <row r="1219" spans="1:3" ht="17.100000000000001" hidden="1" customHeight="1">
      <c r="A1219" s="289">
        <v>2220119</v>
      </c>
      <c r="B1219" s="289" t="s">
        <v>1026</v>
      </c>
      <c r="C1219" s="290">
        <v>0</v>
      </c>
    </row>
    <row r="1220" spans="1:3" ht="17.100000000000001" hidden="1" customHeight="1">
      <c r="A1220" s="289">
        <v>2220120</v>
      </c>
      <c r="B1220" s="289" t="s">
        <v>1027</v>
      </c>
      <c r="C1220" s="290">
        <v>0</v>
      </c>
    </row>
    <row r="1221" spans="1:3" ht="17.100000000000001" hidden="1" customHeight="1">
      <c r="A1221" s="289">
        <v>2220121</v>
      </c>
      <c r="B1221" s="289" t="s">
        <v>1028</v>
      </c>
      <c r="C1221" s="290">
        <v>0</v>
      </c>
    </row>
    <row r="1222" spans="1:3" ht="17.100000000000001" hidden="1" customHeight="1">
      <c r="A1222" s="289">
        <v>2220150</v>
      </c>
      <c r="B1222" s="289" t="s">
        <v>105</v>
      </c>
      <c r="C1222" s="290">
        <v>0</v>
      </c>
    </row>
    <row r="1223" spans="1:3" ht="17.100000000000001" hidden="1" customHeight="1">
      <c r="A1223" s="289">
        <v>2220199</v>
      </c>
      <c r="B1223" s="289" t="s">
        <v>1029</v>
      </c>
      <c r="C1223" s="290">
        <v>0</v>
      </c>
    </row>
    <row r="1224" spans="1:3" ht="17.100000000000001" hidden="1" customHeight="1">
      <c r="A1224" s="289">
        <v>22203</v>
      </c>
      <c r="B1224" s="291" t="s">
        <v>1030</v>
      </c>
      <c r="C1224" s="290">
        <f>SUM(C1225:C1229)</f>
        <v>0</v>
      </c>
    </row>
    <row r="1225" spans="1:3" ht="17.100000000000001" hidden="1" customHeight="1">
      <c r="A1225" s="289">
        <v>2220301</v>
      </c>
      <c r="B1225" s="289" t="s">
        <v>1031</v>
      </c>
      <c r="C1225" s="290">
        <v>0</v>
      </c>
    </row>
    <row r="1226" spans="1:3" ht="17.100000000000001" hidden="1" customHeight="1">
      <c r="A1226" s="289">
        <v>2220303</v>
      </c>
      <c r="B1226" s="289" t="s">
        <v>1032</v>
      </c>
      <c r="C1226" s="290">
        <v>0</v>
      </c>
    </row>
    <row r="1227" spans="1:3" ht="17.100000000000001" hidden="1" customHeight="1">
      <c r="A1227" s="289">
        <v>2220304</v>
      </c>
      <c r="B1227" s="289" t="s">
        <v>1033</v>
      </c>
      <c r="C1227" s="290">
        <v>0</v>
      </c>
    </row>
    <row r="1228" spans="1:3" ht="17.100000000000001" hidden="1" customHeight="1">
      <c r="A1228" s="289">
        <v>2220305</v>
      </c>
      <c r="B1228" s="289" t="s">
        <v>1034</v>
      </c>
      <c r="C1228" s="290">
        <v>0</v>
      </c>
    </row>
    <row r="1229" spans="1:3" ht="17.100000000000001" hidden="1" customHeight="1">
      <c r="A1229" s="289">
        <v>2220399</v>
      </c>
      <c r="B1229" s="289" t="s">
        <v>1035</v>
      </c>
      <c r="C1229" s="290">
        <v>0</v>
      </c>
    </row>
    <row r="1230" spans="1:3" ht="17.100000000000001" hidden="1" customHeight="1">
      <c r="A1230" s="289">
        <v>22204</v>
      </c>
      <c r="B1230" s="291" t="s">
        <v>1036</v>
      </c>
      <c r="C1230" s="290">
        <f>SUM(C1231:C1235)</f>
        <v>0</v>
      </c>
    </row>
    <row r="1231" spans="1:3" ht="17.100000000000001" hidden="1" customHeight="1">
      <c r="A1231" s="289">
        <v>2220401</v>
      </c>
      <c r="B1231" s="289" t="s">
        <v>1037</v>
      </c>
      <c r="C1231" s="290">
        <v>0</v>
      </c>
    </row>
    <row r="1232" spans="1:3" ht="17.100000000000001" hidden="1" customHeight="1">
      <c r="A1232" s="289">
        <v>2220402</v>
      </c>
      <c r="B1232" s="289" t="s">
        <v>1038</v>
      </c>
      <c r="C1232" s="290">
        <v>0</v>
      </c>
    </row>
    <row r="1233" spans="1:3" ht="17.100000000000001" hidden="1" customHeight="1">
      <c r="A1233" s="289">
        <v>2220403</v>
      </c>
      <c r="B1233" s="289" t="s">
        <v>1039</v>
      </c>
      <c r="C1233" s="290">
        <v>0</v>
      </c>
    </row>
    <row r="1234" spans="1:3" ht="17.100000000000001" hidden="1" customHeight="1">
      <c r="A1234" s="289">
        <v>2220404</v>
      </c>
      <c r="B1234" s="289" t="s">
        <v>1040</v>
      </c>
      <c r="C1234" s="290">
        <v>0</v>
      </c>
    </row>
    <row r="1235" spans="1:3" ht="17.100000000000001" hidden="1" customHeight="1">
      <c r="A1235" s="289">
        <v>2220499</v>
      </c>
      <c r="B1235" s="289" t="s">
        <v>1041</v>
      </c>
      <c r="C1235" s="290">
        <v>0</v>
      </c>
    </row>
    <row r="1236" spans="1:3" ht="17.100000000000001" hidden="1" customHeight="1">
      <c r="A1236" s="289">
        <v>22205</v>
      </c>
      <c r="B1236" s="291" t="s">
        <v>1042</v>
      </c>
      <c r="C1236" s="290">
        <f>SUM(C1237:C1248)</f>
        <v>0</v>
      </c>
    </row>
    <row r="1237" spans="1:3" ht="17.100000000000001" hidden="1" customHeight="1">
      <c r="A1237" s="289">
        <v>2220501</v>
      </c>
      <c r="B1237" s="289" t="s">
        <v>1043</v>
      </c>
      <c r="C1237" s="290">
        <v>0</v>
      </c>
    </row>
    <row r="1238" spans="1:3" ht="17.100000000000001" hidden="1" customHeight="1">
      <c r="A1238" s="289">
        <v>2220502</v>
      </c>
      <c r="B1238" s="289" t="s">
        <v>1044</v>
      </c>
      <c r="C1238" s="290">
        <v>0</v>
      </c>
    </row>
    <row r="1239" spans="1:3" ht="17.100000000000001" hidden="1" customHeight="1">
      <c r="A1239" s="289">
        <v>2220503</v>
      </c>
      <c r="B1239" s="289" t="s">
        <v>1045</v>
      </c>
      <c r="C1239" s="290">
        <v>0</v>
      </c>
    </row>
    <row r="1240" spans="1:3" ht="17.100000000000001" hidden="1" customHeight="1">
      <c r="A1240" s="289">
        <v>2220504</v>
      </c>
      <c r="B1240" s="289" t="s">
        <v>1046</v>
      </c>
      <c r="C1240" s="290">
        <v>0</v>
      </c>
    </row>
    <row r="1241" spans="1:3" ht="17.100000000000001" hidden="1" customHeight="1">
      <c r="A1241" s="289">
        <v>2220505</v>
      </c>
      <c r="B1241" s="289" t="s">
        <v>1047</v>
      </c>
      <c r="C1241" s="290">
        <v>0</v>
      </c>
    </row>
    <row r="1242" spans="1:3" ht="17.100000000000001" hidden="1" customHeight="1">
      <c r="A1242" s="289">
        <v>2220506</v>
      </c>
      <c r="B1242" s="289" t="s">
        <v>1048</v>
      </c>
      <c r="C1242" s="290">
        <v>0</v>
      </c>
    </row>
    <row r="1243" spans="1:3" ht="17.100000000000001" hidden="1" customHeight="1">
      <c r="A1243" s="289">
        <v>2220507</v>
      </c>
      <c r="B1243" s="289" t="s">
        <v>1049</v>
      </c>
      <c r="C1243" s="290">
        <v>0</v>
      </c>
    </row>
    <row r="1244" spans="1:3" ht="17.100000000000001" hidden="1" customHeight="1">
      <c r="A1244" s="289">
        <v>2220508</v>
      </c>
      <c r="B1244" s="289" t="s">
        <v>1050</v>
      </c>
      <c r="C1244" s="290">
        <v>0</v>
      </c>
    </row>
    <row r="1245" spans="1:3" ht="17.100000000000001" hidden="1" customHeight="1">
      <c r="A1245" s="289">
        <v>2220509</v>
      </c>
      <c r="B1245" s="289" t="s">
        <v>1051</v>
      </c>
      <c r="C1245" s="290">
        <v>0</v>
      </c>
    </row>
    <row r="1246" spans="1:3" ht="17.100000000000001" hidden="1" customHeight="1">
      <c r="A1246" s="289">
        <v>2220510</v>
      </c>
      <c r="B1246" s="289" t="s">
        <v>1052</v>
      </c>
      <c r="C1246" s="290">
        <v>0</v>
      </c>
    </row>
    <row r="1247" spans="1:3" ht="17.100000000000001" hidden="1" customHeight="1">
      <c r="A1247" s="289">
        <v>2220511</v>
      </c>
      <c r="B1247" s="289" t="s">
        <v>1053</v>
      </c>
      <c r="C1247" s="290">
        <v>0</v>
      </c>
    </row>
    <row r="1248" spans="1:3" ht="17.100000000000001" hidden="1" customHeight="1">
      <c r="A1248" s="289">
        <v>2220599</v>
      </c>
      <c r="B1248" s="289" t="s">
        <v>1054</v>
      </c>
      <c r="C1248" s="290">
        <v>0</v>
      </c>
    </row>
    <row r="1249" spans="1:3" ht="17.100000000000001" customHeight="1">
      <c r="A1249" s="285">
        <v>224</v>
      </c>
      <c r="B1249" s="287" t="s">
        <v>1055</v>
      </c>
      <c r="C1249" s="286">
        <f>SUM(C1250,C1261,C1268,C1276,C1289,C1293,C1297)</f>
        <v>1877</v>
      </c>
    </row>
    <row r="1250" spans="1:3" ht="17.100000000000001" customHeight="1">
      <c r="A1250" s="285">
        <v>22401</v>
      </c>
      <c r="B1250" s="287" t="s">
        <v>1056</v>
      </c>
      <c r="C1250" s="286">
        <f>SUM(C1251:C1260)</f>
        <v>857</v>
      </c>
    </row>
    <row r="1251" spans="1:3" ht="17.100000000000001" customHeight="1">
      <c r="A1251" s="285">
        <v>2240101</v>
      </c>
      <c r="B1251" s="285" t="s">
        <v>96</v>
      </c>
      <c r="C1251" s="288">
        <v>631</v>
      </c>
    </row>
    <row r="1252" spans="1:3" ht="17.100000000000001" hidden="1" customHeight="1">
      <c r="A1252" s="289">
        <v>2240102</v>
      </c>
      <c r="B1252" s="289" t="s">
        <v>97</v>
      </c>
      <c r="C1252" s="290">
        <v>0</v>
      </c>
    </row>
    <row r="1253" spans="1:3" ht="17.100000000000001" hidden="1" customHeight="1">
      <c r="A1253" s="289">
        <v>2240103</v>
      </c>
      <c r="B1253" s="289" t="s">
        <v>98</v>
      </c>
      <c r="C1253" s="290">
        <v>0</v>
      </c>
    </row>
    <row r="1254" spans="1:3" ht="17.100000000000001" hidden="1" customHeight="1">
      <c r="A1254" s="289">
        <v>2240104</v>
      </c>
      <c r="B1254" s="289" t="s">
        <v>1057</v>
      </c>
      <c r="C1254" s="290">
        <v>0</v>
      </c>
    </row>
    <row r="1255" spans="1:3" ht="17.100000000000001" hidden="1" customHeight="1">
      <c r="A1255" s="289">
        <v>2240105</v>
      </c>
      <c r="B1255" s="289" t="s">
        <v>1058</v>
      </c>
      <c r="C1255" s="290">
        <v>0</v>
      </c>
    </row>
    <row r="1256" spans="1:3" ht="17.100000000000001" hidden="1" customHeight="1">
      <c r="A1256" s="289">
        <v>2240106</v>
      </c>
      <c r="B1256" s="289" t="s">
        <v>1059</v>
      </c>
      <c r="C1256" s="290">
        <v>0</v>
      </c>
    </row>
    <row r="1257" spans="1:3" ht="17.100000000000001" hidden="1" customHeight="1">
      <c r="A1257" s="289">
        <v>2240108</v>
      </c>
      <c r="B1257" s="289" t="s">
        <v>1060</v>
      </c>
      <c r="C1257" s="290">
        <v>0</v>
      </c>
    </row>
    <row r="1258" spans="1:3" ht="17.100000000000001" hidden="1" customHeight="1">
      <c r="A1258" s="289">
        <v>2240109</v>
      </c>
      <c r="B1258" s="289" t="s">
        <v>1061</v>
      </c>
      <c r="C1258" s="290">
        <v>0</v>
      </c>
    </row>
    <row r="1259" spans="1:3" ht="17.100000000000001" customHeight="1">
      <c r="A1259" s="285">
        <v>2240150</v>
      </c>
      <c r="B1259" s="285" t="s">
        <v>105</v>
      </c>
      <c r="C1259" s="288">
        <v>1</v>
      </c>
    </row>
    <row r="1260" spans="1:3" ht="17.100000000000001" customHeight="1">
      <c r="A1260" s="285">
        <v>2240199</v>
      </c>
      <c r="B1260" s="285" t="s">
        <v>1062</v>
      </c>
      <c r="C1260" s="288">
        <v>225</v>
      </c>
    </row>
    <row r="1261" spans="1:3" ht="17.100000000000001" customHeight="1">
      <c r="A1261" s="285">
        <v>22402</v>
      </c>
      <c r="B1261" s="287" t="s">
        <v>1063</v>
      </c>
      <c r="C1261" s="286">
        <f>SUM(C1262:C1267)</f>
        <v>1000</v>
      </c>
    </row>
    <row r="1262" spans="1:3" ht="17.100000000000001" hidden="1" customHeight="1">
      <c r="A1262" s="289">
        <v>2240201</v>
      </c>
      <c r="B1262" s="289" t="s">
        <v>96</v>
      </c>
      <c r="C1262" s="290">
        <v>0</v>
      </c>
    </row>
    <row r="1263" spans="1:3" ht="17.100000000000001" hidden="1" customHeight="1">
      <c r="A1263" s="289">
        <v>2240202</v>
      </c>
      <c r="B1263" s="289" t="s">
        <v>97</v>
      </c>
      <c r="C1263" s="290">
        <v>0</v>
      </c>
    </row>
    <row r="1264" spans="1:3" ht="17.100000000000001" hidden="1" customHeight="1">
      <c r="A1264" s="289">
        <v>2240203</v>
      </c>
      <c r="B1264" s="289" t="s">
        <v>98</v>
      </c>
      <c r="C1264" s="290">
        <v>0</v>
      </c>
    </row>
    <row r="1265" spans="1:3" ht="17.100000000000001" customHeight="1">
      <c r="A1265" s="285">
        <v>2240204</v>
      </c>
      <c r="B1265" s="285" t="s">
        <v>1064</v>
      </c>
      <c r="C1265" s="288">
        <v>1000</v>
      </c>
    </row>
    <row r="1266" spans="1:3" ht="17.100000000000001" hidden="1" customHeight="1">
      <c r="A1266" s="289">
        <v>2240250</v>
      </c>
      <c r="B1266" s="289" t="s">
        <v>105</v>
      </c>
      <c r="C1266" s="290">
        <v>0</v>
      </c>
    </row>
    <row r="1267" spans="1:3" ht="17.100000000000001" hidden="1" customHeight="1">
      <c r="A1267" s="289">
        <v>2240299</v>
      </c>
      <c r="B1267" s="289" t="s">
        <v>1065</v>
      </c>
      <c r="C1267" s="290">
        <v>0</v>
      </c>
    </row>
    <row r="1268" spans="1:3" ht="17.100000000000001" hidden="1" customHeight="1">
      <c r="A1268" s="289">
        <v>22404</v>
      </c>
      <c r="B1268" s="291" t="s">
        <v>1066</v>
      </c>
      <c r="C1268" s="290">
        <f>SUM(C1269:C1275)</f>
        <v>0</v>
      </c>
    </row>
    <row r="1269" spans="1:3" ht="17.100000000000001" hidden="1" customHeight="1">
      <c r="A1269" s="289">
        <v>2240401</v>
      </c>
      <c r="B1269" s="289" t="s">
        <v>96</v>
      </c>
      <c r="C1269" s="290">
        <v>0</v>
      </c>
    </row>
    <row r="1270" spans="1:3" ht="17.100000000000001" hidden="1" customHeight="1">
      <c r="A1270" s="289">
        <v>2240402</v>
      </c>
      <c r="B1270" s="289" t="s">
        <v>97</v>
      </c>
      <c r="C1270" s="290">
        <v>0</v>
      </c>
    </row>
    <row r="1271" spans="1:3" ht="17.100000000000001" hidden="1" customHeight="1">
      <c r="A1271" s="289">
        <v>2240403</v>
      </c>
      <c r="B1271" s="289" t="s">
        <v>98</v>
      </c>
      <c r="C1271" s="290">
        <v>0</v>
      </c>
    </row>
    <row r="1272" spans="1:3" ht="17.100000000000001" hidden="1" customHeight="1">
      <c r="A1272" s="289">
        <v>2240404</v>
      </c>
      <c r="B1272" s="289" t="s">
        <v>1067</v>
      </c>
      <c r="C1272" s="290">
        <v>0</v>
      </c>
    </row>
    <row r="1273" spans="1:3" ht="17.100000000000001" hidden="1" customHeight="1">
      <c r="A1273" s="289">
        <v>2240405</v>
      </c>
      <c r="B1273" s="289" t="s">
        <v>1068</v>
      </c>
      <c r="C1273" s="290">
        <v>0</v>
      </c>
    </row>
    <row r="1274" spans="1:3" ht="17.100000000000001" hidden="1" customHeight="1">
      <c r="A1274" s="289">
        <v>2240450</v>
      </c>
      <c r="B1274" s="289" t="s">
        <v>105</v>
      </c>
      <c r="C1274" s="290">
        <v>0</v>
      </c>
    </row>
    <row r="1275" spans="1:3" ht="17.100000000000001" hidden="1" customHeight="1">
      <c r="A1275" s="289">
        <v>2240499</v>
      </c>
      <c r="B1275" s="289" t="s">
        <v>1069</v>
      </c>
      <c r="C1275" s="290">
        <v>0</v>
      </c>
    </row>
    <row r="1276" spans="1:3" ht="17.100000000000001" hidden="1" customHeight="1">
      <c r="A1276" s="289">
        <v>22405</v>
      </c>
      <c r="B1276" s="291" t="s">
        <v>1070</v>
      </c>
      <c r="C1276" s="290">
        <f>SUM(C1277:C1288)</f>
        <v>0</v>
      </c>
    </row>
    <row r="1277" spans="1:3" ht="17.100000000000001" hidden="1" customHeight="1">
      <c r="A1277" s="289">
        <v>2240501</v>
      </c>
      <c r="B1277" s="289" t="s">
        <v>96</v>
      </c>
      <c r="C1277" s="290">
        <v>0</v>
      </c>
    </row>
    <row r="1278" spans="1:3" ht="17.100000000000001" hidden="1" customHeight="1">
      <c r="A1278" s="289">
        <v>2240502</v>
      </c>
      <c r="B1278" s="289" t="s">
        <v>97</v>
      </c>
      <c r="C1278" s="290">
        <v>0</v>
      </c>
    </row>
    <row r="1279" spans="1:3" ht="17.100000000000001" hidden="1" customHeight="1">
      <c r="A1279" s="289">
        <v>2240503</v>
      </c>
      <c r="B1279" s="289" t="s">
        <v>98</v>
      </c>
      <c r="C1279" s="290">
        <v>0</v>
      </c>
    </row>
    <row r="1280" spans="1:3" ht="17.100000000000001" hidden="1" customHeight="1">
      <c r="A1280" s="289">
        <v>2240504</v>
      </c>
      <c r="B1280" s="289" t="s">
        <v>1071</v>
      </c>
      <c r="C1280" s="290">
        <v>0</v>
      </c>
    </row>
    <row r="1281" spans="1:3" ht="17.100000000000001" hidden="1" customHeight="1">
      <c r="A1281" s="289">
        <v>2240505</v>
      </c>
      <c r="B1281" s="289" t="s">
        <v>1072</v>
      </c>
      <c r="C1281" s="290">
        <v>0</v>
      </c>
    </row>
    <row r="1282" spans="1:3" ht="17.100000000000001" hidden="1" customHeight="1">
      <c r="A1282" s="289">
        <v>2240506</v>
      </c>
      <c r="B1282" s="289" t="s">
        <v>1073</v>
      </c>
      <c r="C1282" s="290">
        <v>0</v>
      </c>
    </row>
    <row r="1283" spans="1:3" ht="17.100000000000001" hidden="1" customHeight="1">
      <c r="A1283" s="289">
        <v>2240507</v>
      </c>
      <c r="B1283" s="289" t="s">
        <v>1074</v>
      </c>
      <c r="C1283" s="290">
        <v>0</v>
      </c>
    </row>
    <row r="1284" spans="1:3" ht="17.100000000000001" hidden="1" customHeight="1">
      <c r="A1284" s="289">
        <v>2240508</v>
      </c>
      <c r="B1284" s="289" t="s">
        <v>1075</v>
      </c>
      <c r="C1284" s="290">
        <v>0</v>
      </c>
    </row>
    <row r="1285" spans="1:3" ht="17.100000000000001" hidden="1" customHeight="1">
      <c r="A1285" s="289">
        <v>2240509</v>
      </c>
      <c r="B1285" s="289" t="s">
        <v>1076</v>
      </c>
      <c r="C1285" s="290">
        <v>0</v>
      </c>
    </row>
    <row r="1286" spans="1:3" ht="17.100000000000001" hidden="1" customHeight="1">
      <c r="A1286" s="289">
        <v>2240510</v>
      </c>
      <c r="B1286" s="289" t="s">
        <v>1077</v>
      </c>
      <c r="C1286" s="290">
        <v>0</v>
      </c>
    </row>
    <row r="1287" spans="1:3" ht="17.100000000000001" hidden="1" customHeight="1">
      <c r="A1287" s="289">
        <v>2240550</v>
      </c>
      <c r="B1287" s="289" t="s">
        <v>1078</v>
      </c>
      <c r="C1287" s="290">
        <v>0</v>
      </c>
    </row>
    <row r="1288" spans="1:3" ht="17.100000000000001" hidden="1" customHeight="1">
      <c r="A1288" s="289">
        <v>2240599</v>
      </c>
      <c r="B1288" s="289" t="s">
        <v>1079</v>
      </c>
      <c r="C1288" s="290">
        <v>0</v>
      </c>
    </row>
    <row r="1289" spans="1:3" ht="17.100000000000001" hidden="1" customHeight="1">
      <c r="A1289" s="289">
        <v>22406</v>
      </c>
      <c r="B1289" s="291" t="s">
        <v>1080</v>
      </c>
      <c r="C1289" s="290">
        <f>SUM(C1290:C1292)</f>
        <v>0</v>
      </c>
    </row>
    <row r="1290" spans="1:3" ht="17.100000000000001" hidden="1" customHeight="1">
      <c r="A1290" s="289">
        <v>2240601</v>
      </c>
      <c r="B1290" s="289" t="s">
        <v>1081</v>
      </c>
      <c r="C1290" s="290">
        <v>0</v>
      </c>
    </row>
    <row r="1291" spans="1:3" ht="17.100000000000001" hidden="1" customHeight="1">
      <c r="A1291" s="289">
        <v>2240602</v>
      </c>
      <c r="B1291" s="289" t="s">
        <v>1082</v>
      </c>
      <c r="C1291" s="290">
        <v>0</v>
      </c>
    </row>
    <row r="1292" spans="1:3" ht="17.100000000000001" hidden="1" customHeight="1">
      <c r="A1292" s="289">
        <v>2240699</v>
      </c>
      <c r="B1292" s="289" t="s">
        <v>1083</v>
      </c>
      <c r="C1292" s="290">
        <v>0</v>
      </c>
    </row>
    <row r="1293" spans="1:3" ht="17.100000000000001" hidden="1" customHeight="1">
      <c r="A1293" s="289">
        <v>22407</v>
      </c>
      <c r="B1293" s="291" t="s">
        <v>1084</v>
      </c>
      <c r="C1293" s="290">
        <f>SUM(C1294:C1296)</f>
        <v>0</v>
      </c>
    </row>
    <row r="1294" spans="1:3" ht="17.100000000000001" hidden="1" customHeight="1">
      <c r="A1294" s="289">
        <v>2240703</v>
      </c>
      <c r="B1294" s="289" t="s">
        <v>1085</v>
      </c>
      <c r="C1294" s="290">
        <v>0</v>
      </c>
    </row>
    <row r="1295" spans="1:3" ht="17.100000000000001" hidden="1" customHeight="1">
      <c r="A1295" s="289">
        <v>2240704</v>
      </c>
      <c r="B1295" s="289" t="s">
        <v>1086</v>
      </c>
      <c r="C1295" s="290">
        <v>0</v>
      </c>
    </row>
    <row r="1296" spans="1:3" ht="17.100000000000001" hidden="1" customHeight="1">
      <c r="A1296" s="289">
        <v>2240799</v>
      </c>
      <c r="B1296" s="289" t="s">
        <v>1087</v>
      </c>
      <c r="C1296" s="290">
        <v>0</v>
      </c>
    </row>
    <row r="1297" spans="1:3" ht="17.100000000000001" customHeight="1">
      <c r="A1297" s="285">
        <v>22499</v>
      </c>
      <c r="B1297" s="287" t="s">
        <v>1088</v>
      </c>
      <c r="C1297" s="286">
        <f t="shared" ref="C1297:C1300" si="1">C1298</f>
        <v>20</v>
      </c>
    </row>
    <row r="1298" spans="1:3" ht="17.100000000000001" customHeight="1">
      <c r="A1298" s="285">
        <v>2249999</v>
      </c>
      <c r="B1298" s="285" t="s">
        <v>1089</v>
      </c>
      <c r="C1298" s="288">
        <v>20</v>
      </c>
    </row>
    <row r="1299" spans="1:3" ht="17.100000000000001" hidden="1" customHeight="1">
      <c r="A1299" s="289">
        <v>229</v>
      </c>
      <c r="B1299" s="291" t="s">
        <v>1090</v>
      </c>
      <c r="C1299" s="290">
        <f t="shared" si="1"/>
        <v>0</v>
      </c>
    </row>
    <row r="1300" spans="1:3" ht="17.100000000000001" hidden="1" customHeight="1">
      <c r="A1300" s="289">
        <v>22999</v>
      </c>
      <c r="B1300" s="291" t="s">
        <v>1091</v>
      </c>
      <c r="C1300" s="290">
        <f t="shared" si="1"/>
        <v>0</v>
      </c>
    </row>
    <row r="1301" spans="1:3" ht="17.100000000000001" hidden="1" customHeight="1">
      <c r="A1301" s="289">
        <v>2299999</v>
      </c>
      <c r="B1301" s="289" t="s">
        <v>1092</v>
      </c>
      <c r="C1301" s="290">
        <v>0</v>
      </c>
    </row>
    <row r="1302" spans="1:3" ht="17.100000000000001" customHeight="1">
      <c r="A1302" s="285">
        <v>232</v>
      </c>
      <c r="B1302" s="287" t="s">
        <v>1093</v>
      </c>
      <c r="C1302" s="286">
        <f>SUM(C1303,C1304,C1309)</f>
        <v>1829</v>
      </c>
    </row>
    <row r="1303" spans="1:3" ht="17.100000000000001" hidden="1" customHeight="1">
      <c r="A1303" s="289">
        <v>23201</v>
      </c>
      <c r="B1303" s="291" t="s">
        <v>1094</v>
      </c>
      <c r="C1303" s="290">
        <v>0</v>
      </c>
    </row>
    <row r="1304" spans="1:3" ht="17.100000000000001" hidden="1" customHeight="1">
      <c r="A1304" s="289">
        <v>23202</v>
      </c>
      <c r="B1304" s="291" t="s">
        <v>1095</v>
      </c>
      <c r="C1304" s="290">
        <f>SUM(C1305:C1308)</f>
        <v>0</v>
      </c>
    </row>
    <row r="1305" spans="1:3" ht="17.100000000000001" hidden="1" customHeight="1">
      <c r="A1305" s="289">
        <v>2320201</v>
      </c>
      <c r="B1305" s="289" t="s">
        <v>1096</v>
      </c>
      <c r="C1305" s="290">
        <v>0</v>
      </c>
    </row>
    <row r="1306" spans="1:3" ht="17.100000000000001" hidden="1" customHeight="1">
      <c r="A1306" s="289">
        <v>2320202</v>
      </c>
      <c r="B1306" s="289" t="s">
        <v>1097</v>
      </c>
      <c r="C1306" s="290">
        <v>0</v>
      </c>
    </row>
    <row r="1307" spans="1:3" ht="17.100000000000001" hidden="1" customHeight="1">
      <c r="A1307" s="289">
        <v>2320203</v>
      </c>
      <c r="B1307" s="289" t="s">
        <v>1098</v>
      </c>
      <c r="C1307" s="290">
        <v>0</v>
      </c>
    </row>
    <row r="1308" spans="1:3" ht="17.100000000000001" hidden="1" customHeight="1">
      <c r="A1308" s="289">
        <v>2320299</v>
      </c>
      <c r="B1308" s="289" t="s">
        <v>1099</v>
      </c>
      <c r="C1308" s="290">
        <v>0</v>
      </c>
    </row>
    <row r="1309" spans="1:3" ht="17.100000000000001" customHeight="1">
      <c r="A1309" s="285">
        <v>23203</v>
      </c>
      <c r="B1309" s="287" t="s">
        <v>1100</v>
      </c>
      <c r="C1309" s="286">
        <f>SUM(C1310:C1313)</f>
        <v>1829</v>
      </c>
    </row>
    <row r="1310" spans="1:3" ht="17.100000000000001" customHeight="1">
      <c r="A1310" s="285">
        <v>2320301</v>
      </c>
      <c r="B1310" s="285" t="s">
        <v>1101</v>
      </c>
      <c r="C1310" s="288">
        <v>1829</v>
      </c>
    </row>
    <row r="1311" spans="1:3" ht="17.100000000000001" hidden="1" customHeight="1">
      <c r="A1311" s="289">
        <v>2320302</v>
      </c>
      <c r="B1311" s="289" t="s">
        <v>1102</v>
      </c>
      <c r="C1311" s="290">
        <v>0</v>
      </c>
    </row>
    <row r="1312" spans="1:3" ht="17.100000000000001" hidden="1" customHeight="1">
      <c r="A1312" s="289">
        <v>2320303</v>
      </c>
      <c r="B1312" s="289" t="s">
        <v>1103</v>
      </c>
      <c r="C1312" s="290">
        <v>0</v>
      </c>
    </row>
    <row r="1313" spans="1:3" ht="17.100000000000001" hidden="1" customHeight="1">
      <c r="A1313" s="289">
        <v>2320399</v>
      </c>
      <c r="B1313" s="289" t="s">
        <v>1104</v>
      </c>
      <c r="C1313" s="290">
        <v>0</v>
      </c>
    </row>
    <row r="1314" spans="1:3" ht="17.100000000000001" hidden="1" customHeight="1">
      <c r="A1314" s="289">
        <v>233</v>
      </c>
      <c r="B1314" s="291" t="s">
        <v>1105</v>
      </c>
      <c r="C1314" s="290">
        <f>C1315+C1316+C1317</f>
        <v>0</v>
      </c>
    </row>
    <row r="1315" spans="1:3" ht="17.100000000000001" hidden="1" customHeight="1">
      <c r="A1315" s="289">
        <v>23301</v>
      </c>
      <c r="B1315" s="291" t="s">
        <v>1106</v>
      </c>
      <c r="C1315" s="290">
        <v>0</v>
      </c>
    </row>
    <row r="1316" spans="1:3" ht="17.100000000000001" hidden="1" customHeight="1">
      <c r="A1316" s="289">
        <v>23302</v>
      </c>
      <c r="B1316" s="291" t="s">
        <v>1107</v>
      </c>
      <c r="C1316" s="290">
        <v>0</v>
      </c>
    </row>
    <row r="1317" spans="1:3" ht="17.100000000000001" hidden="1" customHeight="1">
      <c r="A1317" s="289">
        <v>23303</v>
      </c>
      <c r="B1317" s="291" t="s">
        <v>1108</v>
      </c>
      <c r="C1317" s="290">
        <v>0</v>
      </c>
    </row>
  </sheetData>
  <autoFilter ref="A5:C1317">
    <filterColumn colId="2">
      <filters>
        <filter val="1"/>
        <filter val="1,000"/>
        <filter val="1,024"/>
        <filter val="1,025"/>
        <filter val="1,028"/>
        <filter val="1,059"/>
        <filter val="1,123"/>
        <filter val="1,141"/>
        <filter val="1,204"/>
        <filter val="1,205"/>
        <filter val="1,231"/>
        <filter val="1,233"/>
        <filter val="1,294"/>
        <filter val="1,334"/>
        <filter val="1,335"/>
        <filter val="1,341"/>
        <filter val="1,368"/>
        <filter val="1,380"/>
        <filter val="1,388"/>
        <filter val="1,391"/>
        <filter val="1,405"/>
        <filter val="1,443"/>
        <filter val="1,446"/>
        <filter val="1,457"/>
        <filter val="1,564"/>
        <filter val="1,587"/>
        <filter val="1,593"/>
        <filter val="1,632"/>
        <filter val="1,634"/>
        <filter val="1,692"/>
        <filter val="1,779"/>
        <filter val="1,810"/>
        <filter val="1,813"/>
        <filter val="1,820"/>
        <filter val="1,829"/>
        <filter val="1,877"/>
        <filter val="1,951"/>
        <filter val="1,971"/>
        <filter val="10"/>
        <filter val="10,077"/>
        <filter val="10,239"/>
        <filter val="100"/>
        <filter val="102"/>
        <filter val="103,581"/>
        <filter val="11,824"/>
        <filter val="112"/>
        <filter val="118"/>
        <filter val="120"/>
        <filter val="121"/>
        <filter val="121,040"/>
        <filter val="127"/>
        <filter val="127,949"/>
        <filter val="128"/>
        <filter val="13"/>
        <filter val="13,347"/>
        <filter val="13,363"/>
        <filter val="13,383"/>
        <filter val="130"/>
        <filter val="132"/>
        <filter val="136"/>
        <filter val="138"/>
        <filter val="14"/>
        <filter val="143"/>
        <filter val="145"/>
        <filter val="15"/>
        <filter val="15,000"/>
        <filter val="15,303"/>
        <filter val="15,422"/>
        <filter val="152"/>
        <filter val="16,233"/>
        <filter val="16,380"/>
        <filter val="161"/>
        <filter val="164"/>
        <filter val="167"/>
        <filter val="17,578"/>
        <filter val="170"/>
        <filter val="177"/>
        <filter val="18"/>
        <filter val="18,975"/>
        <filter val="180"/>
        <filter val="186"/>
        <filter val="187"/>
        <filter val="188"/>
        <filter val="189"/>
        <filter val="19"/>
        <filter val="193"/>
        <filter val="195"/>
        <filter val="196"/>
        <filter val="2"/>
        <filter val="2,011"/>
        <filter val="2,015"/>
        <filter val="2,032"/>
        <filter val="2,047"/>
        <filter val="2,050"/>
        <filter val="2,069"/>
        <filter val="2,105"/>
        <filter val="2,137"/>
        <filter val="2,205"/>
        <filter val="2,237"/>
        <filter val="2,250"/>
        <filter val="2,267"/>
        <filter val="2,343"/>
        <filter val="2,345"/>
        <filter val="2,366"/>
        <filter val="2,372"/>
        <filter val="2,522"/>
        <filter val="2,528"/>
        <filter val="2,660"/>
        <filter val="2,687"/>
        <filter val="2,702"/>
        <filter val="2,890"/>
        <filter val="2,896"/>
        <filter val="20"/>
        <filter val="200"/>
        <filter val="202"/>
        <filter val="204"/>
        <filter val="206"/>
        <filter val="209"/>
        <filter val="21"/>
        <filter val="210"/>
        <filter val="214"/>
        <filter val="215"/>
        <filter val="217"/>
        <filter val="220"/>
        <filter val="225"/>
        <filter val="23,197"/>
        <filter val="24"/>
        <filter val="250"/>
        <filter val="253"/>
        <filter val="26"/>
        <filter val="26,097"/>
        <filter val="260"/>
        <filter val="27,490"/>
        <filter val="270"/>
        <filter val="279"/>
        <filter val="28"/>
        <filter val="29"/>
        <filter val="295"/>
        <filter val="3"/>
        <filter val="3,080"/>
        <filter val="3,186"/>
        <filter val="3,211"/>
        <filter val="3,252"/>
        <filter val="3,331"/>
        <filter val="3,446"/>
        <filter val="3,519"/>
        <filter val="3,623"/>
        <filter val="300"/>
        <filter val="31"/>
        <filter val="334"/>
        <filter val="336"/>
        <filter val="339"/>
        <filter val="34"/>
        <filter val="34,500"/>
        <filter val="344"/>
        <filter val="35"/>
        <filter val="355"/>
        <filter val="356"/>
        <filter val="358"/>
        <filter val="36"/>
        <filter val="36,705"/>
        <filter val="37"/>
        <filter val="376"/>
        <filter val="38,864"/>
        <filter val="383"/>
        <filter val="391"/>
        <filter val="396"/>
        <filter val="399"/>
        <filter val="4"/>
        <filter val="4,173"/>
        <filter val="4,252"/>
        <filter val="4,262"/>
        <filter val="4,283"/>
        <filter val="4,378"/>
        <filter val="4,408"/>
        <filter val="4,436"/>
        <filter val="4,556"/>
        <filter val="4,772"/>
        <filter val="4,979"/>
        <filter val="40"/>
        <filter val="400"/>
        <filter val="402"/>
        <filter val="403"/>
        <filter val="42"/>
        <filter val="423"/>
        <filter val="426"/>
        <filter val="43"/>
        <filter val="43,736"/>
        <filter val="432"/>
        <filter val="433"/>
        <filter val="45"/>
        <filter val="455"/>
        <filter val="46"/>
        <filter val="463"/>
        <filter val="464"/>
        <filter val="467"/>
        <filter val="470"/>
        <filter val="477"/>
        <filter val="49"/>
        <filter val="499"/>
        <filter val="5"/>
        <filter val="5,002"/>
        <filter val="5,161"/>
        <filter val="5,283"/>
        <filter val="5,305"/>
        <filter val="5,341"/>
        <filter val="5,511"/>
        <filter val="5,933"/>
        <filter val="5,946"/>
        <filter val="50"/>
        <filter val="500"/>
        <filter val="510"/>
        <filter val="515"/>
        <filter val="517"/>
        <filter val="520"/>
        <filter val="523"/>
        <filter val="525"/>
        <filter val="531"/>
        <filter val="538"/>
        <filter val="546"/>
        <filter val="551"/>
        <filter val="554"/>
        <filter val="555"/>
        <filter val="56"/>
        <filter val="58"/>
        <filter val="591"/>
        <filter val="6"/>
        <filter val="6,015"/>
        <filter val="6,141"/>
        <filter val="6,166"/>
        <filter val="6,446"/>
        <filter val="6,777"/>
        <filter val="604"/>
        <filter val="608"/>
        <filter val="61,877"/>
        <filter val="617"/>
        <filter val="62"/>
        <filter val="62,333"/>
        <filter val="624"/>
        <filter val="631"/>
        <filter val="64"/>
        <filter val="647"/>
        <filter val="65"/>
        <filter val="656"/>
        <filter val="66"/>
        <filter val="68"/>
        <filter val="69"/>
        <filter val="694"/>
        <filter val="698"/>
        <filter val="7"/>
        <filter val="7,436"/>
        <filter val="7,631"/>
        <filter val="7,774"/>
        <filter val="710"/>
        <filter val="72"/>
        <filter val="724"/>
        <filter val="726"/>
        <filter val="73"/>
        <filter val="735"/>
        <filter val="737"/>
        <filter val="75"/>
        <filter val="759"/>
        <filter val="762"/>
        <filter val="77"/>
        <filter val="79"/>
        <filter val="79,360"/>
        <filter val="790"/>
        <filter val="8"/>
        <filter val="8,156"/>
        <filter val="8,392"/>
        <filter val="8,677"/>
        <filter val="8,714"/>
        <filter val="8,777"/>
        <filter val="81"/>
        <filter val="823"/>
        <filter val="824"/>
        <filter val="827"/>
        <filter val="857"/>
        <filter val="86"/>
        <filter val="880"/>
        <filter val="883"/>
        <filter val="887"/>
        <filter val="899"/>
        <filter val="9"/>
        <filter val="9,087"/>
        <filter val="9,673"/>
        <filter val="90"/>
        <filter val="902"/>
        <filter val="903"/>
        <filter val="91"/>
        <filter val="915"/>
        <filter val="921"/>
        <filter val="93"/>
        <filter val="940"/>
        <filter val="942"/>
        <filter val="95"/>
        <filter val="970"/>
        <filter val="994"/>
      </filters>
    </filterColumn>
    <extLst/>
  </autoFilter>
  <mergeCells count="2">
    <mergeCell ref="A2:C2"/>
    <mergeCell ref="A3:C3"/>
  </mergeCells>
  <phoneticPr fontId="33" type="noConversion"/>
  <pageMargins left="1.1811023622047201" right="0.78740157480314998" top="0.74803149606299202" bottom="0.74803149606299202" header="0.31496062992126" footer="0.31496062992126"/>
  <pageSetup paperSize="9" orientation="portrait" verticalDpi="300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C77"/>
  <sheetViews>
    <sheetView showZeros="0" workbookViewId="0"/>
  </sheetViews>
  <sheetFormatPr defaultColWidth="14.625" defaultRowHeight="15.6" customHeight="1"/>
  <cols>
    <col min="1" max="1" width="14.5" style="265" customWidth="1"/>
    <col min="2" max="2" width="39.125" style="265" customWidth="1"/>
    <col min="3" max="3" width="23.5" style="266" customWidth="1"/>
    <col min="4" max="243" width="12.125" style="265" customWidth="1"/>
    <col min="244" max="244" width="8.75" style="265" customWidth="1"/>
    <col min="245" max="245" width="35.375" style="265" customWidth="1"/>
    <col min="246" max="246" width="15.25" style="265" customWidth="1"/>
    <col min="247" max="16384" width="14.625" style="265"/>
  </cols>
  <sheetData>
    <row r="1" spans="1:3" ht="32.25" customHeight="1">
      <c r="A1" s="267" t="s">
        <v>1109</v>
      </c>
    </row>
    <row r="2" spans="1:3" ht="51" customHeight="1">
      <c r="A2" s="352" t="s">
        <v>1110</v>
      </c>
      <c r="B2" s="352"/>
      <c r="C2" s="352"/>
    </row>
    <row r="3" spans="1:3" ht="16.899999999999999" customHeight="1">
      <c r="A3" s="268"/>
      <c r="B3" s="268"/>
      <c r="C3" s="269" t="s">
        <v>2</v>
      </c>
    </row>
    <row r="4" spans="1:3" s="264" customFormat="1" ht="17.25" customHeight="1">
      <c r="A4" s="355" t="s">
        <v>90</v>
      </c>
      <c r="B4" s="355" t="s">
        <v>91</v>
      </c>
      <c r="C4" s="356" t="s">
        <v>1111</v>
      </c>
    </row>
    <row r="5" spans="1:3" s="264" customFormat="1" ht="12.75" customHeight="1">
      <c r="A5" s="355"/>
      <c r="B5" s="355"/>
      <c r="C5" s="356"/>
    </row>
    <row r="6" spans="1:3" ht="17.25" customHeight="1">
      <c r="A6" s="271"/>
      <c r="B6" s="270" t="s">
        <v>93</v>
      </c>
      <c r="C6" s="272">
        <v>176608</v>
      </c>
    </row>
    <row r="7" spans="1:3" ht="16.899999999999999" customHeight="1">
      <c r="A7" s="273">
        <v>501</v>
      </c>
      <c r="B7" s="274" t="s">
        <v>1112</v>
      </c>
      <c r="C7" s="272">
        <v>54008</v>
      </c>
    </row>
    <row r="8" spans="1:3" ht="16.899999999999999" customHeight="1">
      <c r="A8" s="273">
        <v>50101</v>
      </c>
      <c r="B8" s="275" t="s">
        <v>1113</v>
      </c>
      <c r="C8" s="276">
        <v>33676</v>
      </c>
    </row>
    <row r="9" spans="1:3" ht="16.899999999999999" customHeight="1">
      <c r="A9" s="273">
        <v>50102</v>
      </c>
      <c r="B9" s="275" t="s">
        <v>1114</v>
      </c>
      <c r="C9" s="276">
        <v>10320</v>
      </c>
    </row>
    <row r="10" spans="1:3" ht="16.899999999999999" customHeight="1">
      <c r="A10" s="273">
        <v>50103</v>
      </c>
      <c r="B10" s="275" t="s">
        <v>1115</v>
      </c>
      <c r="C10" s="276">
        <v>4676</v>
      </c>
    </row>
    <row r="11" spans="1:3" ht="16.899999999999999" customHeight="1">
      <c r="A11" s="273">
        <v>50199</v>
      </c>
      <c r="B11" s="275" t="s">
        <v>1116</v>
      </c>
      <c r="C11" s="276">
        <v>5336</v>
      </c>
    </row>
    <row r="12" spans="1:3" ht="16.899999999999999" customHeight="1">
      <c r="A12" s="273">
        <v>502</v>
      </c>
      <c r="B12" s="274" t="s">
        <v>1117</v>
      </c>
      <c r="C12" s="272">
        <v>5104</v>
      </c>
    </row>
    <row r="13" spans="1:3" ht="16.899999999999999" customHeight="1">
      <c r="A13" s="273">
        <v>50201</v>
      </c>
      <c r="B13" s="275" t="s">
        <v>1118</v>
      </c>
      <c r="C13" s="276">
        <v>4430</v>
      </c>
    </row>
    <row r="14" spans="1:3" ht="16.899999999999999" customHeight="1">
      <c r="A14" s="273">
        <v>50202</v>
      </c>
      <c r="B14" s="275" t="s">
        <v>1119</v>
      </c>
      <c r="C14" s="276">
        <v>3</v>
      </c>
    </row>
    <row r="15" spans="1:3" ht="16.899999999999999" customHeight="1">
      <c r="A15" s="273">
        <v>50203</v>
      </c>
      <c r="B15" s="275" t="s">
        <v>1120</v>
      </c>
      <c r="C15" s="276">
        <v>14</v>
      </c>
    </row>
    <row r="16" spans="1:3" ht="16.899999999999999" hidden="1" customHeight="1">
      <c r="A16" s="273">
        <v>50204</v>
      </c>
      <c r="B16" s="275" t="s">
        <v>1121</v>
      </c>
      <c r="C16" s="276">
        <v>0</v>
      </c>
    </row>
    <row r="17" spans="1:3" ht="16.899999999999999" customHeight="1">
      <c r="A17" s="273">
        <v>50205</v>
      </c>
      <c r="B17" s="275" t="s">
        <v>1122</v>
      </c>
      <c r="C17" s="276">
        <v>82</v>
      </c>
    </row>
    <row r="18" spans="1:3" ht="16.899999999999999" customHeight="1">
      <c r="A18" s="273">
        <v>50206</v>
      </c>
      <c r="B18" s="275" t="s">
        <v>1123</v>
      </c>
      <c r="C18" s="276">
        <v>11</v>
      </c>
    </row>
    <row r="19" spans="1:3" ht="16.899999999999999" hidden="1" customHeight="1">
      <c r="A19" s="273">
        <v>50207</v>
      </c>
      <c r="B19" s="275" t="s">
        <v>1124</v>
      </c>
      <c r="C19" s="276">
        <v>0</v>
      </c>
    </row>
    <row r="20" spans="1:3" ht="16.899999999999999" customHeight="1">
      <c r="A20" s="273">
        <v>50208</v>
      </c>
      <c r="B20" s="275" t="s">
        <v>1125</v>
      </c>
      <c r="C20" s="276">
        <v>242</v>
      </c>
    </row>
    <row r="21" spans="1:3" ht="16.899999999999999" customHeight="1">
      <c r="A21" s="273">
        <v>50209</v>
      </c>
      <c r="B21" s="275" t="s">
        <v>1126</v>
      </c>
      <c r="C21" s="276">
        <v>208</v>
      </c>
    </row>
    <row r="22" spans="1:3" ht="16.899999999999999" customHeight="1">
      <c r="A22" s="273">
        <v>50299</v>
      </c>
      <c r="B22" s="275" t="s">
        <v>1127</v>
      </c>
      <c r="C22" s="276">
        <v>114</v>
      </c>
    </row>
    <row r="23" spans="1:3" ht="16.899999999999999" customHeight="1">
      <c r="A23" s="273">
        <v>503</v>
      </c>
      <c r="B23" s="274" t="s">
        <v>1128</v>
      </c>
      <c r="C23" s="272">
        <v>38</v>
      </c>
    </row>
    <row r="24" spans="1:3" ht="16.899999999999999" hidden="1" customHeight="1">
      <c r="A24" s="273">
        <v>50301</v>
      </c>
      <c r="B24" s="275" t="s">
        <v>1129</v>
      </c>
      <c r="C24" s="276">
        <v>0</v>
      </c>
    </row>
    <row r="25" spans="1:3" ht="16.899999999999999" hidden="1" customHeight="1">
      <c r="A25" s="273">
        <v>50302</v>
      </c>
      <c r="B25" s="275" t="s">
        <v>1130</v>
      </c>
      <c r="C25" s="276">
        <v>0</v>
      </c>
    </row>
    <row r="26" spans="1:3" ht="16.899999999999999" hidden="1" customHeight="1">
      <c r="A26" s="273">
        <v>50303</v>
      </c>
      <c r="B26" s="275" t="s">
        <v>1131</v>
      </c>
      <c r="C26" s="276">
        <v>0</v>
      </c>
    </row>
    <row r="27" spans="1:3" ht="17.25" hidden="1" customHeight="1">
      <c r="A27" s="273">
        <v>50305</v>
      </c>
      <c r="B27" s="275" t="s">
        <v>1132</v>
      </c>
      <c r="C27" s="276">
        <v>0</v>
      </c>
    </row>
    <row r="28" spans="1:3" ht="16.899999999999999" customHeight="1">
      <c r="A28" s="273">
        <v>50306</v>
      </c>
      <c r="B28" s="275" t="s">
        <v>1133</v>
      </c>
      <c r="C28" s="276">
        <v>38</v>
      </c>
    </row>
    <row r="29" spans="1:3" ht="16.899999999999999" hidden="1" customHeight="1">
      <c r="A29" s="273">
        <v>50307</v>
      </c>
      <c r="B29" s="275" t="s">
        <v>1134</v>
      </c>
      <c r="C29" s="276">
        <v>0</v>
      </c>
    </row>
    <row r="30" spans="1:3" ht="16.899999999999999" hidden="1" customHeight="1">
      <c r="A30" s="273">
        <v>50399</v>
      </c>
      <c r="B30" s="275" t="s">
        <v>1135</v>
      </c>
      <c r="C30" s="276">
        <v>0</v>
      </c>
    </row>
    <row r="31" spans="1:3" ht="16.899999999999999" hidden="1" customHeight="1">
      <c r="A31" s="273">
        <v>504</v>
      </c>
      <c r="B31" s="274" t="s">
        <v>1136</v>
      </c>
      <c r="C31" s="276">
        <v>0</v>
      </c>
    </row>
    <row r="32" spans="1:3" ht="16.899999999999999" hidden="1" customHeight="1">
      <c r="A32" s="273">
        <v>50401</v>
      </c>
      <c r="B32" s="275" t="s">
        <v>1129</v>
      </c>
      <c r="C32" s="276">
        <v>0</v>
      </c>
    </row>
    <row r="33" spans="1:3" ht="16.899999999999999" hidden="1" customHeight="1">
      <c r="A33" s="273">
        <v>50402</v>
      </c>
      <c r="B33" s="275" t="s">
        <v>1130</v>
      </c>
      <c r="C33" s="276">
        <v>0</v>
      </c>
    </row>
    <row r="34" spans="1:3" ht="16.899999999999999" hidden="1" customHeight="1">
      <c r="A34" s="273">
        <v>50403</v>
      </c>
      <c r="B34" s="275" t="s">
        <v>1131</v>
      </c>
      <c r="C34" s="276">
        <v>0</v>
      </c>
    </row>
    <row r="35" spans="1:3" ht="16.899999999999999" hidden="1" customHeight="1">
      <c r="A35" s="273">
        <v>50404</v>
      </c>
      <c r="B35" s="275" t="s">
        <v>1133</v>
      </c>
      <c r="C35" s="276">
        <v>0</v>
      </c>
    </row>
    <row r="36" spans="1:3" ht="16.899999999999999" hidden="1" customHeight="1">
      <c r="A36" s="273">
        <v>50405</v>
      </c>
      <c r="B36" s="275" t="s">
        <v>1134</v>
      </c>
      <c r="C36" s="276">
        <v>0</v>
      </c>
    </row>
    <row r="37" spans="1:3" ht="17.25" hidden="1" customHeight="1">
      <c r="A37" s="273">
        <v>50499</v>
      </c>
      <c r="B37" s="275" t="s">
        <v>1135</v>
      </c>
      <c r="C37" s="276">
        <v>0</v>
      </c>
    </row>
    <row r="38" spans="1:3" ht="16.899999999999999" customHeight="1">
      <c r="A38" s="273">
        <v>505</v>
      </c>
      <c r="B38" s="274" t="s">
        <v>1137</v>
      </c>
      <c r="C38" s="272">
        <v>92339</v>
      </c>
    </row>
    <row r="39" spans="1:3" ht="16.899999999999999" customHeight="1">
      <c r="A39" s="273">
        <v>50501</v>
      </c>
      <c r="B39" s="275" t="s">
        <v>1138</v>
      </c>
      <c r="C39" s="276">
        <v>90209</v>
      </c>
    </row>
    <row r="40" spans="1:3" ht="16.899999999999999" customHeight="1">
      <c r="A40" s="273">
        <v>50502</v>
      </c>
      <c r="B40" s="275" t="s">
        <v>1139</v>
      </c>
      <c r="C40" s="276">
        <v>2130</v>
      </c>
    </row>
    <row r="41" spans="1:3" ht="16.899999999999999" hidden="1" customHeight="1">
      <c r="A41" s="273">
        <v>50599</v>
      </c>
      <c r="B41" s="275" t="s">
        <v>1140</v>
      </c>
      <c r="C41" s="276">
        <v>0</v>
      </c>
    </row>
    <row r="42" spans="1:3" ht="16.899999999999999" hidden="1" customHeight="1">
      <c r="A42" s="273">
        <v>506</v>
      </c>
      <c r="B42" s="274" t="s">
        <v>1141</v>
      </c>
      <c r="C42" s="276">
        <v>0</v>
      </c>
    </row>
    <row r="43" spans="1:3" ht="16.899999999999999" hidden="1" customHeight="1">
      <c r="A43" s="273">
        <v>50601</v>
      </c>
      <c r="B43" s="275" t="s">
        <v>1142</v>
      </c>
      <c r="C43" s="276">
        <v>0</v>
      </c>
    </row>
    <row r="44" spans="1:3" ht="16.899999999999999" hidden="1" customHeight="1">
      <c r="A44" s="273">
        <v>50602</v>
      </c>
      <c r="B44" s="275" t="s">
        <v>1143</v>
      </c>
      <c r="C44" s="276">
        <v>0</v>
      </c>
    </row>
    <row r="45" spans="1:3" ht="16.899999999999999" hidden="1" customHeight="1">
      <c r="A45" s="273">
        <v>507</v>
      </c>
      <c r="B45" s="274" t="s">
        <v>1144</v>
      </c>
      <c r="C45" s="276">
        <v>0</v>
      </c>
    </row>
    <row r="46" spans="1:3" ht="16.899999999999999" hidden="1" customHeight="1">
      <c r="A46" s="273">
        <v>50701</v>
      </c>
      <c r="B46" s="275" t="s">
        <v>1145</v>
      </c>
      <c r="C46" s="276">
        <v>0</v>
      </c>
    </row>
    <row r="47" spans="1:3" ht="16.899999999999999" hidden="1" customHeight="1">
      <c r="A47" s="273">
        <v>50702</v>
      </c>
      <c r="B47" s="275" t="s">
        <v>1146</v>
      </c>
      <c r="C47" s="276">
        <v>0</v>
      </c>
    </row>
    <row r="48" spans="1:3" ht="16.899999999999999" hidden="1" customHeight="1">
      <c r="A48" s="273">
        <v>50799</v>
      </c>
      <c r="B48" s="275" t="s">
        <v>1147</v>
      </c>
      <c r="C48" s="276">
        <v>0</v>
      </c>
    </row>
    <row r="49" spans="1:3" ht="16.899999999999999" hidden="1" customHeight="1">
      <c r="A49" s="273">
        <v>508</v>
      </c>
      <c r="B49" s="274" t="s">
        <v>1148</v>
      </c>
      <c r="C49" s="276">
        <v>0</v>
      </c>
    </row>
    <row r="50" spans="1:3" ht="16.899999999999999" hidden="1" customHeight="1">
      <c r="A50" s="273">
        <v>50803</v>
      </c>
      <c r="B50" s="275" t="s">
        <v>1149</v>
      </c>
      <c r="C50" s="276">
        <v>0</v>
      </c>
    </row>
    <row r="51" spans="1:3" ht="17.25" hidden="1" customHeight="1">
      <c r="A51" s="273">
        <v>50804</v>
      </c>
      <c r="B51" s="275" t="s">
        <v>1150</v>
      </c>
      <c r="C51" s="276">
        <v>0</v>
      </c>
    </row>
    <row r="52" spans="1:3" ht="16.899999999999999" hidden="1" customHeight="1">
      <c r="A52" s="273">
        <v>50805</v>
      </c>
      <c r="B52" s="275" t="s">
        <v>1151</v>
      </c>
      <c r="C52" s="276">
        <v>0</v>
      </c>
    </row>
    <row r="53" spans="1:3" ht="16.899999999999999" hidden="1" customHeight="1">
      <c r="A53" s="273">
        <v>50899</v>
      </c>
      <c r="B53" s="275" t="s">
        <v>1152</v>
      </c>
      <c r="C53" s="276">
        <v>0</v>
      </c>
    </row>
    <row r="54" spans="1:3" ht="16.899999999999999" customHeight="1">
      <c r="A54" s="273">
        <v>509</v>
      </c>
      <c r="B54" s="274" t="s">
        <v>1153</v>
      </c>
      <c r="C54" s="272">
        <v>25119</v>
      </c>
    </row>
    <row r="55" spans="1:3" ht="16.899999999999999" customHeight="1">
      <c r="A55" s="273">
        <v>50901</v>
      </c>
      <c r="B55" s="275" t="s">
        <v>1154</v>
      </c>
      <c r="C55" s="276">
        <v>2391</v>
      </c>
    </row>
    <row r="56" spans="1:3" ht="16.899999999999999" hidden="1" customHeight="1">
      <c r="A56" s="273">
        <v>50902</v>
      </c>
      <c r="B56" s="275" t="s">
        <v>1155</v>
      </c>
      <c r="C56" s="276">
        <v>0</v>
      </c>
    </row>
    <row r="57" spans="1:3" ht="16.899999999999999" hidden="1" customHeight="1">
      <c r="A57" s="273">
        <v>50903</v>
      </c>
      <c r="B57" s="275" t="s">
        <v>1156</v>
      </c>
      <c r="C57" s="276">
        <v>0</v>
      </c>
    </row>
    <row r="58" spans="1:3" ht="16.899999999999999" customHeight="1">
      <c r="A58" s="273">
        <v>50905</v>
      </c>
      <c r="B58" s="275" t="s">
        <v>1157</v>
      </c>
      <c r="C58" s="276">
        <v>22500</v>
      </c>
    </row>
    <row r="59" spans="1:3" ht="16.899999999999999" customHeight="1">
      <c r="A59" s="273">
        <v>50999</v>
      </c>
      <c r="B59" s="275" t="s">
        <v>1158</v>
      </c>
      <c r="C59" s="276">
        <v>228</v>
      </c>
    </row>
    <row r="60" spans="1:3" ht="16.899999999999999" hidden="1" customHeight="1">
      <c r="A60" s="273">
        <v>510</v>
      </c>
      <c r="B60" s="274" t="s">
        <v>1159</v>
      </c>
      <c r="C60" s="276">
        <v>0</v>
      </c>
    </row>
    <row r="61" spans="1:3" ht="16.899999999999999" hidden="1" customHeight="1">
      <c r="A61" s="273">
        <v>51002</v>
      </c>
      <c r="B61" s="275" t="s">
        <v>1160</v>
      </c>
      <c r="C61" s="276">
        <v>0</v>
      </c>
    </row>
    <row r="62" spans="1:3" ht="16.899999999999999" hidden="1" customHeight="1">
      <c r="A62" s="273">
        <v>51003</v>
      </c>
      <c r="B62" s="275" t="s">
        <v>484</v>
      </c>
      <c r="C62" s="276">
        <v>0</v>
      </c>
    </row>
    <row r="63" spans="1:3" ht="16.899999999999999" hidden="1" customHeight="1">
      <c r="A63" s="273">
        <v>51004</v>
      </c>
      <c r="B63" s="275" t="s">
        <v>1161</v>
      </c>
      <c r="C63" s="276">
        <v>0</v>
      </c>
    </row>
    <row r="64" spans="1:3" ht="16.899999999999999" hidden="1" customHeight="1">
      <c r="A64" s="273">
        <v>511</v>
      </c>
      <c r="B64" s="274" t="s">
        <v>1162</v>
      </c>
      <c r="C64" s="276">
        <v>0</v>
      </c>
    </row>
    <row r="65" spans="1:3" ht="16.899999999999999" hidden="1" customHeight="1">
      <c r="A65" s="273">
        <v>51101</v>
      </c>
      <c r="B65" s="275" t="s">
        <v>1163</v>
      </c>
      <c r="C65" s="276">
        <v>0</v>
      </c>
    </row>
    <row r="66" spans="1:3" ht="16.899999999999999" hidden="1" customHeight="1">
      <c r="A66" s="273">
        <v>51102</v>
      </c>
      <c r="B66" s="275" t="s">
        <v>1164</v>
      </c>
      <c r="C66" s="276">
        <v>0</v>
      </c>
    </row>
    <row r="67" spans="1:3" ht="17.25" hidden="1" customHeight="1">
      <c r="A67" s="273">
        <v>51103</v>
      </c>
      <c r="B67" s="275" t="s">
        <v>1165</v>
      </c>
      <c r="C67" s="276">
        <v>0</v>
      </c>
    </row>
    <row r="68" spans="1:3" ht="16.899999999999999" hidden="1" customHeight="1">
      <c r="A68" s="273">
        <v>51104</v>
      </c>
      <c r="B68" s="275" t="s">
        <v>1166</v>
      </c>
      <c r="C68" s="276">
        <v>0</v>
      </c>
    </row>
    <row r="69" spans="1:3" ht="16.899999999999999" hidden="1" customHeight="1">
      <c r="A69" s="273">
        <v>514</v>
      </c>
      <c r="B69" s="274" t="s">
        <v>1167</v>
      </c>
      <c r="C69" s="276">
        <v>0</v>
      </c>
    </row>
    <row r="70" spans="1:3" ht="16.899999999999999" hidden="1" customHeight="1">
      <c r="A70" s="273">
        <v>51401</v>
      </c>
      <c r="B70" s="275" t="s">
        <v>1168</v>
      </c>
      <c r="C70" s="276">
        <v>0</v>
      </c>
    </row>
    <row r="71" spans="1:3" ht="15.6" hidden="1" customHeight="1">
      <c r="A71" s="273">
        <v>51402</v>
      </c>
      <c r="B71" s="275" t="s">
        <v>1169</v>
      </c>
      <c r="C71" s="277">
        <v>0</v>
      </c>
    </row>
    <row r="72" spans="1:3" ht="15.6" hidden="1" customHeight="1">
      <c r="A72" s="273">
        <v>599</v>
      </c>
      <c r="B72" s="274" t="s">
        <v>1170</v>
      </c>
      <c r="C72" s="277">
        <v>0</v>
      </c>
    </row>
    <row r="73" spans="1:3" ht="15.6" hidden="1" customHeight="1">
      <c r="A73" s="273">
        <v>59907</v>
      </c>
      <c r="B73" s="275" t="s">
        <v>1171</v>
      </c>
      <c r="C73" s="277">
        <v>0</v>
      </c>
    </row>
    <row r="74" spans="1:3" ht="15.6" hidden="1" customHeight="1">
      <c r="A74" s="273">
        <v>59908</v>
      </c>
      <c r="B74" s="275" t="s">
        <v>1172</v>
      </c>
      <c r="C74" s="277">
        <v>0</v>
      </c>
    </row>
    <row r="75" spans="1:3" ht="15.6" hidden="1" customHeight="1">
      <c r="A75" s="273">
        <v>59909</v>
      </c>
      <c r="B75" s="275" t="s">
        <v>1173</v>
      </c>
      <c r="C75" s="277">
        <v>0</v>
      </c>
    </row>
    <row r="76" spans="1:3" ht="15.6" hidden="1" customHeight="1">
      <c r="A76" s="273">
        <v>59910</v>
      </c>
      <c r="B76" s="275" t="s">
        <v>1174</v>
      </c>
      <c r="C76" s="277">
        <v>0</v>
      </c>
    </row>
    <row r="77" spans="1:3" ht="15.6" hidden="1" customHeight="1">
      <c r="A77" s="273">
        <v>59999</v>
      </c>
      <c r="B77" s="275" t="s">
        <v>955</v>
      </c>
      <c r="C77" s="277">
        <v>0</v>
      </c>
    </row>
  </sheetData>
  <autoFilter ref="A6:C77">
    <filterColumn colId="2">
      <filters>
        <filter val="10,320"/>
        <filter val="11"/>
        <filter val="114"/>
        <filter val="14"/>
        <filter val="2,130"/>
        <filter val="2,391"/>
        <filter val="208"/>
        <filter val="22,500"/>
        <filter val="228"/>
        <filter val="242"/>
        <filter val="25,119"/>
        <filter val="3"/>
        <filter val="33,676"/>
        <filter val="38"/>
        <filter val="4,430"/>
        <filter val="4,676"/>
        <filter val="5,104"/>
        <filter val="5,336"/>
        <filter val="54,008"/>
        <filter val="82"/>
        <filter val="90,209"/>
        <filter val="92,339"/>
      </filters>
    </filterColumn>
    <extLst/>
  </autoFilter>
  <mergeCells count="4">
    <mergeCell ref="A2:C2"/>
    <mergeCell ref="A4:A5"/>
    <mergeCell ref="B4:B5"/>
    <mergeCell ref="C4:C5"/>
  </mergeCells>
  <phoneticPr fontId="33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3"/>
  <sheetViews>
    <sheetView workbookViewId="0"/>
  </sheetViews>
  <sheetFormatPr defaultColWidth="8.75" defaultRowHeight="14.25"/>
  <cols>
    <col min="1" max="1" width="45.5" style="26" customWidth="1"/>
    <col min="2" max="2" width="11.625" style="26" customWidth="1"/>
    <col min="3" max="3" width="17.875" style="26" customWidth="1"/>
    <col min="4" max="5" width="8.75" style="26"/>
    <col min="6" max="6" width="8.75" style="26" hidden="1" customWidth="1"/>
    <col min="7" max="255" width="8.75" style="26"/>
    <col min="256" max="256" width="45.5" style="26" customWidth="1"/>
    <col min="257" max="257" width="7.5" style="26" customWidth="1"/>
    <col min="258" max="511" width="8.75" style="26"/>
    <col min="512" max="512" width="45.5" style="26" customWidth="1"/>
    <col min="513" max="513" width="7.5" style="26" customWidth="1"/>
    <col min="514" max="767" width="8.75" style="26"/>
    <col min="768" max="768" width="45.5" style="26" customWidth="1"/>
    <col min="769" max="769" width="7.5" style="26" customWidth="1"/>
    <col min="770" max="1023" width="8.75" style="26"/>
    <col min="1024" max="1024" width="45.5" style="26" customWidth="1"/>
    <col min="1025" max="1025" width="7.5" style="26" customWidth="1"/>
    <col min="1026" max="1279" width="8.75" style="26"/>
    <col min="1280" max="1280" width="45.5" style="26" customWidth="1"/>
    <col min="1281" max="1281" width="7.5" style="26" customWidth="1"/>
    <col min="1282" max="1535" width="8.75" style="26"/>
    <col min="1536" max="1536" width="45.5" style="26" customWidth="1"/>
    <col min="1537" max="1537" width="7.5" style="26" customWidth="1"/>
    <col min="1538" max="1791" width="8.75" style="26"/>
    <col min="1792" max="1792" width="45.5" style="26" customWidth="1"/>
    <col min="1793" max="1793" width="7.5" style="26" customWidth="1"/>
    <col min="1794" max="2047" width="8.75" style="26"/>
    <col min="2048" max="2048" width="45.5" style="26" customWidth="1"/>
    <col min="2049" max="2049" width="7.5" style="26" customWidth="1"/>
    <col min="2050" max="2303" width="8.75" style="26"/>
    <col min="2304" max="2304" width="45.5" style="26" customWidth="1"/>
    <col min="2305" max="2305" width="7.5" style="26" customWidth="1"/>
    <col min="2306" max="2559" width="8.75" style="26"/>
    <col min="2560" max="2560" width="45.5" style="26" customWidth="1"/>
    <col min="2561" max="2561" width="7.5" style="26" customWidth="1"/>
    <col min="2562" max="2815" width="8.75" style="26"/>
    <col min="2816" max="2816" width="45.5" style="26" customWidth="1"/>
    <col min="2817" max="2817" width="7.5" style="26" customWidth="1"/>
    <col min="2818" max="3071" width="8.75" style="26"/>
    <col min="3072" max="3072" width="45.5" style="26" customWidth="1"/>
    <col min="3073" max="3073" width="7.5" style="26" customWidth="1"/>
    <col min="3074" max="3327" width="8.75" style="26"/>
    <col min="3328" max="3328" width="45.5" style="26" customWidth="1"/>
    <col min="3329" max="3329" width="7.5" style="26" customWidth="1"/>
    <col min="3330" max="3583" width="8.75" style="26"/>
    <col min="3584" max="3584" width="45.5" style="26" customWidth="1"/>
    <col min="3585" max="3585" width="7.5" style="26" customWidth="1"/>
    <col min="3586" max="3839" width="8.75" style="26"/>
    <col min="3840" max="3840" width="45.5" style="26" customWidth="1"/>
    <col min="3841" max="3841" width="7.5" style="26" customWidth="1"/>
    <col min="3842" max="4095" width="8.75" style="26"/>
    <col min="4096" max="4096" width="45.5" style="26" customWidth="1"/>
    <col min="4097" max="4097" width="7.5" style="26" customWidth="1"/>
    <col min="4098" max="4351" width="8.75" style="26"/>
    <col min="4352" max="4352" width="45.5" style="26" customWidth="1"/>
    <col min="4353" max="4353" width="7.5" style="26" customWidth="1"/>
    <col min="4354" max="4607" width="8.75" style="26"/>
    <col min="4608" max="4608" width="45.5" style="26" customWidth="1"/>
    <col min="4609" max="4609" width="7.5" style="26" customWidth="1"/>
    <col min="4610" max="4863" width="8.75" style="26"/>
    <col min="4864" max="4864" width="45.5" style="26" customWidth="1"/>
    <col min="4865" max="4865" width="7.5" style="26" customWidth="1"/>
    <col min="4866" max="5119" width="8.75" style="26"/>
    <col min="5120" max="5120" width="45.5" style="26" customWidth="1"/>
    <col min="5121" max="5121" width="7.5" style="26" customWidth="1"/>
    <col min="5122" max="5375" width="8.75" style="26"/>
    <col min="5376" max="5376" width="45.5" style="26" customWidth="1"/>
    <col min="5377" max="5377" width="7.5" style="26" customWidth="1"/>
    <col min="5378" max="5631" width="8.75" style="26"/>
    <col min="5632" max="5632" width="45.5" style="26" customWidth="1"/>
    <col min="5633" max="5633" width="7.5" style="26" customWidth="1"/>
    <col min="5634" max="5887" width="8.75" style="26"/>
    <col min="5888" max="5888" width="45.5" style="26" customWidth="1"/>
    <col min="5889" max="5889" width="7.5" style="26" customWidth="1"/>
    <col min="5890" max="6143" width="8.75" style="26"/>
    <col min="6144" max="6144" width="45.5" style="26" customWidth="1"/>
    <col min="6145" max="6145" width="7.5" style="26" customWidth="1"/>
    <col min="6146" max="6399" width="8.75" style="26"/>
    <col min="6400" max="6400" width="45.5" style="26" customWidth="1"/>
    <col min="6401" max="6401" width="7.5" style="26" customWidth="1"/>
    <col min="6402" max="6655" width="8.75" style="26"/>
    <col min="6656" max="6656" width="45.5" style="26" customWidth="1"/>
    <col min="6657" max="6657" width="7.5" style="26" customWidth="1"/>
    <col min="6658" max="6911" width="8.75" style="26"/>
    <col min="6912" max="6912" width="45.5" style="26" customWidth="1"/>
    <col min="6913" max="6913" width="7.5" style="26" customWidth="1"/>
    <col min="6914" max="7167" width="8.75" style="26"/>
    <col min="7168" max="7168" width="45.5" style="26" customWidth="1"/>
    <col min="7169" max="7169" width="7.5" style="26" customWidth="1"/>
    <col min="7170" max="7423" width="8.75" style="26"/>
    <col min="7424" max="7424" width="45.5" style="26" customWidth="1"/>
    <col min="7425" max="7425" width="7.5" style="26" customWidth="1"/>
    <col min="7426" max="7679" width="8.75" style="26"/>
    <col min="7680" max="7680" width="45.5" style="26" customWidth="1"/>
    <col min="7681" max="7681" width="7.5" style="26" customWidth="1"/>
    <col min="7682" max="7935" width="8.75" style="26"/>
    <col min="7936" max="7936" width="45.5" style="26" customWidth="1"/>
    <col min="7937" max="7937" width="7.5" style="26" customWidth="1"/>
    <col min="7938" max="8191" width="8.75" style="26"/>
    <col min="8192" max="8192" width="45.5" style="26" customWidth="1"/>
    <col min="8193" max="8193" width="7.5" style="26" customWidth="1"/>
    <col min="8194" max="8447" width="8.75" style="26"/>
    <col min="8448" max="8448" width="45.5" style="26" customWidth="1"/>
    <col min="8449" max="8449" width="7.5" style="26" customWidth="1"/>
    <col min="8450" max="8703" width="8.75" style="26"/>
    <col min="8704" max="8704" width="45.5" style="26" customWidth="1"/>
    <col min="8705" max="8705" width="7.5" style="26" customWidth="1"/>
    <col min="8706" max="8959" width="8.75" style="26"/>
    <col min="8960" max="8960" width="45.5" style="26" customWidth="1"/>
    <col min="8961" max="8961" width="7.5" style="26" customWidth="1"/>
    <col min="8962" max="9215" width="8.75" style="26"/>
    <col min="9216" max="9216" width="45.5" style="26" customWidth="1"/>
    <col min="9217" max="9217" width="7.5" style="26" customWidth="1"/>
    <col min="9218" max="9471" width="8.75" style="26"/>
    <col min="9472" max="9472" width="45.5" style="26" customWidth="1"/>
    <col min="9473" max="9473" width="7.5" style="26" customWidth="1"/>
    <col min="9474" max="9727" width="8.75" style="26"/>
    <col min="9728" max="9728" width="45.5" style="26" customWidth="1"/>
    <col min="9729" max="9729" width="7.5" style="26" customWidth="1"/>
    <col min="9730" max="9983" width="8.75" style="26"/>
    <col min="9984" max="9984" width="45.5" style="26" customWidth="1"/>
    <col min="9985" max="9985" width="7.5" style="26" customWidth="1"/>
    <col min="9986" max="10239" width="8.75" style="26"/>
    <col min="10240" max="10240" width="45.5" style="26" customWidth="1"/>
    <col min="10241" max="10241" width="7.5" style="26" customWidth="1"/>
    <col min="10242" max="10495" width="8.75" style="26"/>
    <col min="10496" max="10496" width="45.5" style="26" customWidth="1"/>
    <col min="10497" max="10497" width="7.5" style="26" customWidth="1"/>
    <col min="10498" max="10751" width="8.75" style="26"/>
    <col min="10752" max="10752" width="45.5" style="26" customWidth="1"/>
    <col min="10753" max="10753" width="7.5" style="26" customWidth="1"/>
    <col min="10754" max="11007" width="8.75" style="26"/>
    <col min="11008" max="11008" width="45.5" style="26" customWidth="1"/>
    <col min="11009" max="11009" width="7.5" style="26" customWidth="1"/>
    <col min="11010" max="11263" width="8.75" style="26"/>
    <col min="11264" max="11264" width="45.5" style="26" customWidth="1"/>
    <col min="11265" max="11265" width="7.5" style="26" customWidth="1"/>
    <col min="11266" max="11519" width="8.75" style="26"/>
    <col min="11520" max="11520" width="45.5" style="26" customWidth="1"/>
    <col min="11521" max="11521" width="7.5" style="26" customWidth="1"/>
    <col min="11522" max="11775" width="8.75" style="26"/>
    <col min="11776" max="11776" width="45.5" style="26" customWidth="1"/>
    <col min="11777" max="11777" width="7.5" style="26" customWidth="1"/>
    <col min="11778" max="12031" width="8.75" style="26"/>
    <col min="12032" max="12032" width="45.5" style="26" customWidth="1"/>
    <col min="12033" max="12033" width="7.5" style="26" customWidth="1"/>
    <col min="12034" max="12287" width="8.75" style="26"/>
    <col min="12288" max="12288" width="45.5" style="26" customWidth="1"/>
    <col min="12289" max="12289" width="7.5" style="26" customWidth="1"/>
    <col min="12290" max="12543" width="8.75" style="26"/>
    <col min="12544" max="12544" width="45.5" style="26" customWidth="1"/>
    <col min="12545" max="12545" width="7.5" style="26" customWidth="1"/>
    <col min="12546" max="12799" width="8.75" style="26"/>
    <col min="12800" max="12800" width="45.5" style="26" customWidth="1"/>
    <col min="12801" max="12801" width="7.5" style="26" customWidth="1"/>
    <col min="12802" max="13055" width="8.75" style="26"/>
    <col min="13056" max="13056" width="45.5" style="26" customWidth="1"/>
    <col min="13057" max="13057" width="7.5" style="26" customWidth="1"/>
    <col min="13058" max="13311" width="8.75" style="26"/>
    <col min="13312" max="13312" width="45.5" style="26" customWidth="1"/>
    <col min="13313" max="13313" width="7.5" style="26" customWidth="1"/>
    <col min="13314" max="13567" width="8.75" style="26"/>
    <col min="13568" max="13568" width="45.5" style="26" customWidth="1"/>
    <col min="13569" max="13569" width="7.5" style="26" customWidth="1"/>
    <col min="13570" max="13823" width="8.75" style="26"/>
    <col min="13824" max="13824" width="45.5" style="26" customWidth="1"/>
    <col min="13825" max="13825" width="7.5" style="26" customWidth="1"/>
    <col min="13826" max="14079" width="8.75" style="26"/>
    <col min="14080" max="14080" width="45.5" style="26" customWidth="1"/>
    <col min="14081" max="14081" width="7.5" style="26" customWidth="1"/>
    <col min="14082" max="14335" width="8.75" style="26"/>
    <col min="14336" max="14336" width="45.5" style="26" customWidth="1"/>
    <col min="14337" max="14337" width="7.5" style="26" customWidth="1"/>
    <col min="14338" max="14591" width="8.75" style="26"/>
    <col min="14592" max="14592" width="45.5" style="26" customWidth="1"/>
    <col min="14593" max="14593" width="7.5" style="26" customWidth="1"/>
    <col min="14594" max="14847" width="8.75" style="26"/>
    <col min="14848" max="14848" width="45.5" style="26" customWidth="1"/>
    <col min="14849" max="14849" width="7.5" style="26" customWidth="1"/>
    <col min="14850" max="15103" width="8.75" style="26"/>
    <col min="15104" max="15104" width="45.5" style="26" customWidth="1"/>
    <col min="15105" max="15105" width="7.5" style="26" customWidth="1"/>
    <col min="15106" max="15359" width="8.75" style="26"/>
    <col min="15360" max="15360" width="45.5" style="26" customWidth="1"/>
    <col min="15361" max="15361" width="7.5" style="26" customWidth="1"/>
    <col min="15362" max="15615" width="8.75" style="26"/>
    <col min="15616" max="15616" width="45.5" style="26" customWidth="1"/>
    <col min="15617" max="15617" width="7.5" style="26" customWidth="1"/>
    <col min="15618" max="15871" width="8.75" style="26"/>
    <col min="15872" max="15872" width="45.5" style="26" customWidth="1"/>
    <col min="15873" max="15873" width="7.5" style="26" customWidth="1"/>
    <col min="15874" max="16127" width="8.75" style="26"/>
    <col min="16128" max="16128" width="45.5" style="26" customWidth="1"/>
    <col min="16129" max="16129" width="7.5" style="26" customWidth="1"/>
    <col min="16130" max="16384" width="8.75" style="26"/>
  </cols>
  <sheetData>
    <row r="1" spans="1:3" ht="18" customHeight="1">
      <c r="A1" s="1" t="s">
        <v>1175</v>
      </c>
      <c r="B1" s="252"/>
    </row>
    <row r="2" spans="1:3" ht="61.5" customHeight="1">
      <c r="A2" s="357" t="s">
        <v>1176</v>
      </c>
      <c r="B2" s="357"/>
      <c r="C2" s="357"/>
    </row>
    <row r="3" spans="1:3" ht="19.149999999999999" customHeight="1">
      <c r="A3" s="253"/>
      <c r="B3" s="254"/>
      <c r="C3" s="255" t="s">
        <v>2</v>
      </c>
    </row>
    <row r="4" spans="1:3" ht="24.4" customHeight="1">
      <c r="A4" s="256" t="s">
        <v>3</v>
      </c>
      <c r="B4" s="256" t="s">
        <v>1177</v>
      </c>
      <c r="C4" s="257" t="s">
        <v>1178</v>
      </c>
    </row>
    <row r="5" spans="1:3" ht="30" customHeight="1">
      <c r="A5" s="258" t="s">
        <v>1179</v>
      </c>
      <c r="B5" s="259"/>
      <c r="C5" s="260"/>
    </row>
    <row r="6" spans="1:3" ht="30" customHeight="1">
      <c r="A6" s="258"/>
      <c r="B6" s="259"/>
      <c r="C6" s="260"/>
    </row>
    <row r="7" spans="1:3" ht="30" customHeight="1">
      <c r="A7" s="258" t="s">
        <v>1180</v>
      </c>
      <c r="B7" s="261"/>
      <c r="C7" s="260"/>
    </row>
    <row r="8" spans="1:3" ht="30" customHeight="1">
      <c r="A8" s="258"/>
      <c r="B8" s="261"/>
      <c r="C8" s="260"/>
    </row>
    <row r="9" spans="1:3" ht="30" customHeight="1">
      <c r="A9" s="258"/>
      <c r="B9" s="259"/>
      <c r="C9" s="260"/>
    </row>
    <row r="10" spans="1:3" ht="30" customHeight="1">
      <c r="A10" s="258"/>
      <c r="B10" s="259"/>
      <c r="C10" s="260"/>
    </row>
    <row r="11" spans="1:3" ht="30" customHeight="1">
      <c r="A11" s="258"/>
      <c r="B11" s="261"/>
      <c r="C11" s="260"/>
    </row>
    <row r="12" spans="1:3" ht="30" customHeight="1">
      <c r="A12" s="258"/>
      <c r="B12" s="261"/>
      <c r="C12" s="260"/>
    </row>
    <row r="13" spans="1:3" ht="30" customHeight="1">
      <c r="A13" s="258"/>
      <c r="B13" s="261"/>
      <c r="C13" s="260"/>
    </row>
    <row r="14" spans="1:3" ht="30" customHeight="1">
      <c r="A14" s="258"/>
      <c r="B14" s="259"/>
      <c r="C14" s="260"/>
    </row>
    <row r="15" spans="1:3" ht="30" customHeight="1">
      <c r="A15" s="258"/>
      <c r="B15" s="261"/>
      <c r="C15" s="260"/>
    </row>
    <row r="16" spans="1:3" ht="30" customHeight="1">
      <c r="A16" s="258"/>
      <c r="B16" s="261"/>
      <c r="C16" s="260"/>
    </row>
    <row r="17" spans="1:3" ht="30" customHeight="1">
      <c r="A17" s="258"/>
      <c r="B17" s="261"/>
      <c r="C17" s="260"/>
    </row>
    <row r="18" spans="1:3" ht="30" customHeight="1">
      <c r="A18" s="258"/>
      <c r="B18" s="261"/>
      <c r="C18" s="260"/>
    </row>
    <row r="19" spans="1:3" ht="30" customHeight="1">
      <c r="A19" s="258"/>
      <c r="B19" s="261"/>
      <c r="C19" s="260"/>
    </row>
    <row r="20" spans="1:3" ht="30" customHeight="1">
      <c r="A20" s="258"/>
      <c r="B20" s="261"/>
      <c r="C20" s="260"/>
    </row>
    <row r="21" spans="1:3" ht="30" customHeight="1">
      <c r="A21" s="258"/>
      <c r="B21" s="261"/>
      <c r="C21" s="260"/>
    </row>
    <row r="22" spans="1:3" ht="30" customHeight="1">
      <c r="A22" s="262" t="s">
        <v>1181</v>
      </c>
      <c r="B22" s="263">
        <v>0</v>
      </c>
      <c r="C22" s="257">
        <v>0</v>
      </c>
    </row>
    <row r="23" spans="1:3" ht="21.75" customHeight="1">
      <c r="A23" s="358" t="s">
        <v>1182</v>
      </c>
      <c r="B23" s="358"/>
      <c r="C23" s="358"/>
    </row>
  </sheetData>
  <mergeCells count="2">
    <mergeCell ref="A2:C2"/>
    <mergeCell ref="A23:C23"/>
  </mergeCells>
  <phoneticPr fontId="33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6"/>
  <sheetViews>
    <sheetView workbookViewId="0">
      <selection activeCell="A9" sqref="A9"/>
    </sheetView>
  </sheetViews>
  <sheetFormatPr defaultColWidth="8.75" defaultRowHeight="14.25"/>
  <cols>
    <col min="1" max="1" width="36.5" style="26" customWidth="1"/>
    <col min="2" max="2" width="40" style="26" customWidth="1"/>
    <col min="3" max="5" width="8.75" style="26"/>
    <col min="6" max="6" width="8.75" style="26" hidden="1" customWidth="1"/>
    <col min="7" max="251" width="8.75" style="26"/>
    <col min="252" max="252" width="30.875" style="26" customWidth="1"/>
    <col min="253" max="258" width="8.25" style="26" customWidth="1"/>
    <col min="259" max="507" width="8.75" style="26"/>
    <col min="508" max="508" width="30.875" style="26" customWidth="1"/>
    <col min="509" max="514" width="8.25" style="26" customWidth="1"/>
    <col min="515" max="763" width="8.75" style="26"/>
    <col min="764" max="764" width="30.875" style="26" customWidth="1"/>
    <col min="765" max="770" width="8.25" style="26" customWidth="1"/>
    <col min="771" max="1019" width="8.75" style="26"/>
    <col min="1020" max="1020" width="30.875" style="26" customWidth="1"/>
    <col min="1021" max="1026" width="8.25" style="26" customWidth="1"/>
    <col min="1027" max="1275" width="8.75" style="26"/>
    <col min="1276" max="1276" width="30.875" style="26" customWidth="1"/>
    <col min="1277" max="1282" width="8.25" style="26" customWidth="1"/>
    <col min="1283" max="1531" width="8.75" style="26"/>
    <col min="1532" max="1532" width="30.875" style="26" customWidth="1"/>
    <col min="1533" max="1538" width="8.25" style="26" customWidth="1"/>
    <col min="1539" max="1787" width="8.75" style="26"/>
    <col min="1788" max="1788" width="30.875" style="26" customWidth="1"/>
    <col min="1789" max="1794" width="8.25" style="26" customWidth="1"/>
    <col min="1795" max="2043" width="8.75" style="26"/>
    <col min="2044" max="2044" width="30.875" style="26" customWidth="1"/>
    <col min="2045" max="2050" width="8.25" style="26" customWidth="1"/>
    <col min="2051" max="2299" width="8.75" style="26"/>
    <col min="2300" max="2300" width="30.875" style="26" customWidth="1"/>
    <col min="2301" max="2306" width="8.25" style="26" customWidth="1"/>
    <col min="2307" max="2555" width="8.75" style="26"/>
    <col min="2556" max="2556" width="30.875" style="26" customWidth="1"/>
    <col min="2557" max="2562" width="8.25" style="26" customWidth="1"/>
    <col min="2563" max="2811" width="8.75" style="26"/>
    <col min="2812" max="2812" width="30.875" style="26" customWidth="1"/>
    <col min="2813" max="2818" width="8.25" style="26" customWidth="1"/>
    <col min="2819" max="3067" width="8.75" style="26"/>
    <col min="3068" max="3068" width="30.875" style="26" customWidth="1"/>
    <col min="3069" max="3074" width="8.25" style="26" customWidth="1"/>
    <col min="3075" max="3323" width="8.75" style="26"/>
    <col min="3324" max="3324" width="30.875" style="26" customWidth="1"/>
    <col min="3325" max="3330" width="8.25" style="26" customWidth="1"/>
    <col min="3331" max="3579" width="8.75" style="26"/>
    <col min="3580" max="3580" width="30.875" style="26" customWidth="1"/>
    <col min="3581" max="3586" width="8.25" style="26" customWidth="1"/>
    <col min="3587" max="3835" width="8.75" style="26"/>
    <col min="3836" max="3836" width="30.875" style="26" customWidth="1"/>
    <col min="3837" max="3842" width="8.25" style="26" customWidth="1"/>
    <col min="3843" max="4091" width="8.75" style="26"/>
    <col min="4092" max="4092" width="30.875" style="26" customWidth="1"/>
    <col min="4093" max="4098" width="8.25" style="26" customWidth="1"/>
    <col min="4099" max="4347" width="8.75" style="26"/>
    <col min="4348" max="4348" width="30.875" style="26" customWidth="1"/>
    <col min="4349" max="4354" width="8.25" style="26" customWidth="1"/>
    <col min="4355" max="4603" width="8.75" style="26"/>
    <col min="4604" max="4604" width="30.875" style="26" customWidth="1"/>
    <col min="4605" max="4610" width="8.25" style="26" customWidth="1"/>
    <col min="4611" max="4859" width="8.75" style="26"/>
    <col min="4860" max="4860" width="30.875" style="26" customWidth="1"/>
    <col min="4861" max="4866" width="8.25" style="26" customWidth="1"/>
    <col min="4867" max="5115" width="8.75" style="26"/>
    <col min="5116" max="5116" width="30.875" style="26" customWidth="1"/>
    <col min="5117" max="5122" width="8.25" style="26" customWidth="1"/>
    <col min="5123" max="5371" width="8.75" style="26"/>
    <col min="5372" max="5372" width="30.875" style="26" customWidth="1"/>
    <col min="5373" max="5378" width="8.25" style="26" customWidth="1"/>
    <col min="5379" max="5627" width="8.75" style="26"/>
    <col min="5628" max="5628" width="30.875" style="26" customWidth="1"/>
    <col min="5629" max="5634" width="8.25" style="26" customWidth="1"/>
    <col min="5635" max="5883" width="8.75" style="26"/>
    <col min="5884" max="5884" width="30.875" style="26" customWidth="1"/>
    <col min="5885" max="5890" width="8.25" style="26" customWidth="1"/>
    <col min="5891" max="6139" width="8.75" style="26"/>
    <col min="6140" max="6140" width="30.875" style="26" customWidth="1"/>
    <col min="6141" max="6146" width="8.25" style="26" customWidth="1"/>
    <col min="6147" max="6395" width="8.75" style="26"/>
    <col min="6396" max="6396" width="30.875" style="26" customWidth="1"/>
    <col min="6397" max="6402" width="8.25" style="26" customWidth="1"/>
    <col min="6403" max="6651" width="8.75" style="26"/>
    <col min="6652" max="6652" width="30.875" style="26" customWidth="1"/>
    <col min="6653" max="6658" width="8.25" style="26" customWidth="1"/>
    <col min="6659" max="6907" width="8.75" style="26"/>
    <col min="6908" max="6908" width="30.875" style="26" customWidth="1"/>
    <col min="6909" max="6914" width="8.25" style="26" customWidth="1"/>
    <col min="6915" max="7163" width="8.75" style="26"/>
    <col min="7164" max="7164" width="30.875" style="26" customWidth="1"/>
    <col min="7165" max="7170" width="8.25" style="26" customWidth="1"/>
    <col min="7171" max="7419" width="8.75" style="26"/>
    <col min="7420" max="7420" width="30.875" style="26" customWidth="1"/>
    <col min="7421" max="7426" width="8.25" style="26" customWidth="1"/>
    <col min="7427" max="7675" width="8.75" style="26"/>
    <col min="7676" max="7676" width="30.875" style="26" customWidth="1"/>
    <col min="7677" max="7682" width="8.25" style="26" customWidth="1"/>
    <col min="7683" max="7931" width="8.75" style="26"/>
    <col min="7932" max="7932" width="30.875" style="26" customWidth="1"/>
    <col min="7933" max="7938" width="8.25" style="26" customWidth="1"/>
    <col min="7939" max="8187" width="8.75" style="26"/>
    <col min="8188" max="8188" width="30.875" style="26" customWidth="1"/>
    <col min="8189" max="8194" width="8.25" style="26" customWidth="1"/>
    <col min="8195" max="8443" width="8.75" style="26"/>
    <col min="8444" max="8444" width="30.875" style="26" customWidth="1"/>
    <col min="8445" max="8450" width="8.25" style="26" customWidth="1"/>
    <col min="8451" max="8699" width="8.75" style="26"/>
    <col min="8700" max="8700" width="30.875" style="26" customWidth="1"/>
    <col min="8701" max="8706" width="8.25" style="26" customWidth="1"/>
    <col min="8707" max="8955" width="8.75" style="26"/>
    <col min="8956" max="8956" width="30.875" style="26" customWidth="1"/>
    <col min="8957" max="8962" width="8.25" style="26" customWidth="1"/>
    <col min="8963" max="9211" width="8.75" style="26"/>
    <col min="9212" max="9212" width="30.875" style="26" customWidth="1"/>
    <col min="9213" max="9218" width="8.25" style="26" customWidth="1"/>
    <col min="9219" max="9467" width="8.75" style="26"/>
    <col min="9468" max="9468" width="30.875" style="26" customWidth="1"/>
    <col min="9469" max="9474" width="8.25" style="26" customWidth="1"/>
    <col min="9475" max="9723" width="8.75" style="26"/>
    <col min="9724" max="9724" width="30.875" style="26" customWidth="1"/>
    <col min="9725" max="9730" width="8.25" style="26" customWidth="1"/>
    <col min="9731" max="9979" width="8.75" style="26"/>
    <col min="9980" max="9980" width="30.875" style="26" customWidth="1"/>
    <col min="9981" max="9986" width="8.25" style="26" customWidth="1"/>
    <col min="9987" max="10235" width="8.75" style="26"/>
    <col min="10236" max="10236" width="30.875" style="26" customWidth="1"/>
    <col min="10237" max="10242" width="8.25" style="26" customWidth="1"/>
    <col min="10243" max="10491" width="8.75" style="26"/>
    <col min="10492" max="10492" width="30.875" style="26" customWidth="1"/>
    <col min="10493" max="10498" width="8.25" style="26" customWidth="1"/>
    <col min="10499" max="10747" width="8.75" style="26"/>
    <col min="10748" max="10748" width="30.875" style="26" customWidth="1"/>
    <col min="10749" max="10754" width="8.25" style="26" customWidth="1"/>
    <col min="10755" max="11003" width="8.75" style="26"/>
    <col min="11004" max="11004" width="30.875" style="26" customWidth="1"/>
    <col min="11005" max="11010" width="8.25" style="26" customWidth="1"/>
    <col min="11011" max="11259" width="8.75" style="26"/>
    <col min="11260" max="11260" width="30.875" style="26" customWidth="1"/>
    <col min="11261" max="11266" width="8.25" style="26" customWidth="1"/>
    <col min="11267" max="11515" width="8.75" style="26"/>
    <col min="11516" max="11516" width="30.875" style="26" customWidth="1"/>
    <col min="11517" max="11522" width="8.25" style="26" customWidth="1"/>
    <col min="11523" max="11771" width="8.75" style="26"/>
    <col min="11772" max="11772" width="30.875" style="26" customWidth="1"/>
    <col min="11773" max="11778" width="8.25" style="26" customWidth="1"/>
    <col min="11779" max="12027" width="8.75" style="26"/>
    <col min="12028" max="12028" width="30.875" style="26" customWidth="1"/>
    <col min="12029" max="12034" width="8.25" style="26" customWidth="1"/>
    <col min="12035" max="12283" width="8.75" style="26"/>
    <col min="12284" max="12284" width="30.875" style="26" customWidth="1"/>
    <col min="12285" max="12290" width="8.25" style="26" customWidth="1"/>
    <col min="12291" max="12539" width="8.75" style="26"/>
    <col min="12540" max="12540" width="30.875" style="26" customWidth="1"/>
    <col min="12541" max="12546" width="8.25" style="26" customWidth="1"/>
    <col min="12547" max="12795" width="8.75" style="26"/>
    <col min="12796" max="12796" width="30.875" style="26" customWidth="1"/>
    <col min="12797" max="12802" width="8.25" style="26" customWidth="1"/>
    <col min="12803" max="13051" width="8.75" style="26"/>
    <col min="13052" max="13052" width="30.875" style="26" customWidth="1"/>
    <col min="13053" max="13058" width="8.25" style="26" customWidth="1"/>
    <col min="13059" max="13307" width="8.75" style="26"/>
    <col min="13308" max="13308" width="30.875" style="26" customWidth="1"/>
    <col min="13309" max="13314" width="8.25" style="26" customWidth="1"/>
    <col min="13315" max="13563" width="8.75" style="26"/>
    <col min="13564" max="13564" width="30.875" style="26" customWidth="1"/>
    <col min="13565" max="13570" width="8.25" style="26" customWidth="1"/>
    <col min="13571" max="13819" width="8.75" style="26"/>
    <col min="13820" max="13820" width="30.875" style="26" customWidth="1"/>
    <col min="13821" max="13826" width="8.25" style="26" customWidth="1"/>
    <col min="13827" max="14075" width="8.75" style="26"/>
    <col min="14076" max="14076" width="30.875" style="26" customWidth="1"/>
    <col min="14077" max="14082" width="8.25" style="26" customWidth="1"/>
    <col min="14083" max="14331" width="8.75" style="26"/>
    <col min="14332" max="14332" width="30.875" style="26" customWidth="1"/>
    <col min="14333" max="14338" width="8.25" style="26" customWidth="1"/>
    <col min="14339" max="14587" width="8.75" style="26"/>
    <col min="14588" max="14588" width="30.875" style="26" customWidth="1"/>
    <col min="14589" max="14594" width="8.25" style="26" customWidth="1"/>
    <col min="14595" max="14843" width="8.75" style="26"/>
    <col min="14844" max="14844" width="30.875" style="26" customWidth="1"/>
    <col min="14845" max="14850" width="8.25" style="26" customWidth="1"/>
    <col min="14851" max="15099" width="8.75" style="26"/>
    <col min="15100" max="15100" width="30.875" style="26" customWidth="1"/>
    <col min="15101" max="15106" width="8.25" style="26" customWidth="1"/>
    <col min="15107" max="15355" width="8.75" style="26"/>
    <col min="15356" max="15356" width="30.875" style="26" customWidth="1"/>
    <col min="15357" max="15362" width="8.25" style="26" customWidth="1"/>
    <col min="15363" max="15611" width="8.75" style="26"/>
    <col min="15612" max="15612" width="30.875" style="26" customWidth="1"/>
    <col min="15613" max="15618" width="8.25" style="26" customWidth="1"/>
    <col min="15619" max="15867" width="8.75" style="26"/>
    <col min="15868" max="15868" width="30.875" style="26" customWidth="1"/>
    <col min="15869" max="15874" width="8.25" style="26" customWidth="1"/>
    <col min="15875" max="16123" width="8.75" style="26"/>
    <col min="16124" max="16124" width="30.875" style="26" customWidth="1"/>
    <col min="16125" max="16130" width="8.25" style="26" customWidth="1"/>
    <col min="16131" max="16384" width="8.75" style="26"/>
  </cols>
  <sheetData>
    <row r="1" spans="1:2" ht="18" customHeight="1">
      <c r="A1" s="1" t="s">
        <v>1183</v>
      </c>
      <c r="B1" s="240"/>
    </row>
    <row r="2" spans="1:2" ht="33" customHeight="1">
      <c r="A2" s="359" t="s">
        <v>1184</v>
      </c>
      <c r="B2" s="359"/>
    </row>
    <row r="3" spans="1:2" ht="17.25" customHeight="1">
      <c r="A3" s="241"/>
      <c r="B3" s="242" t="s">
        <v>2</v>
      </c>
    </row>
    <row r="4" spans="1:2" ht="25.9" customHeight="1">
      <c r="A4" s="243" t="s">
        <v>1185</v>
      </c>
      <c r="B4" s="244" t="s">
        <v>1178</v>
      </c>
    </row>
    <row r="5" spans="1:2" ht="28.15" customHeight="1">
      <c r="A5" s="245" t="s">
        <v>1186</v>
      </c>
      <c r="B5" s="246">
        <v>0</v>
      </c>
    </row>
    <row r="6" spans="1:2" ht="28.15" customHeight="1">
      <c r="A6" s="247" t="s">
        <v>1187</v>
      </c>
      <c r="B6" s="248"/>
    </row>
    <row r="7" spans="1:2" ht="28.15" customHeight="1">
      <c r="A7" s="247" t="s">
        <v>1188</v>
      </c>
      <c r="B7" s="248"/>
    </row>
    <row r="8" spans="1:2" ht="28.15" customHeight="1">
      <c r="A8" s="247" t="s">
        <v>1189</v>
      </c>
      <c r="B8" s="248"/>
    </row>
    <row r="9" spans="1:2" ht="28.15" customHeight="1">
      <c r="A9" s="247" t="s">
        <v>1190</v>
      </c>
      <c r="B9" s="248"/>
    </row>
    <row r="10" spans="1:2" ht="28.15" customHeight="1">
      <c r="A10" s="247" t="s">
        <v>1191</v>
      </c>
      <c r="B10" s="248"/>
    </row>
    <row r="11" spans="1:2" ht="28.15" customHeight="1">
      <c r="A11" s="247" t="s">
        <v>1192</v>
      </c>
      <c r="B11" s="248"/>
    </row>
    <row r="12" spans="1:2" ht="28.15" customHeight="1">
      <c r="A12" s="247" t="s">
        <v>1193</v>
      </c>
      <c r="B12" s="248"/>
    </row>
    <row r="13" spans="1:2" ht="28.15" customHeight="1">
      <c r="A13" s="247" t="s">
        <v>1194</v>
      </c>
      <c r="B13" s="248"/>
    </row>
    <row r="14" spans="1:2" ht="28.15" customHeight="1">
      <c r="A14" s="247" t="s">
        <v>1195</v>
      </c>
      <c r="B14" s="248"/>
    </row>
    <row r="15" spans="1:2" ht="28.15" customHeight="1">
      <c r="A15" s="247" t="s">
        <v>1196</v>
      </c>
      <c r="B15" s="248"/>
    </row>
    <row r="16" spans="1:2" ht="28.15" customHeight="1">
      <c r="A16" s="247" t="s">
        <v>1197</v>
      </c>
      <c r="B16" s="248"/>
    </row>
    <row r="17" spans="1:2" ht="28.15" customHeight="1">
      <c r="A17" s="247" t="s">
        <v>1198</v>
      </c>
      <c r="B17" s="248"/>
    </row>
    <row r="18" spans="1:2" ht="28.15" customHeight="1">
      <c r="A18" s="247" t="s">
        <v>1199</v>
      </c>
      <c r="B18" s="248"/>
    </row>
    <row r="19" spans="1:2" ht="28.15" customHeight="1">
      <c r="A19" s="247" t="s">
        <v>1197</v>
      </c>
      <c r="B19" s="248"/>
    </row>
    <row r="20" spans="1:2" ht="28.15" customHeight="1">
      <c r="A20" s="247" t="s">
        <v>1200</v>
      </c>
      <c r="B20" s="248"/>
    </row>
    <row r="21" spans="1:2" ht="28.15" customHeight="1">
      <c r="A21" s="247" t="s">
        <v>1201</v>
      </c>
      <c r="B21" s="248"/>
    </row>
    <row r="22" spans="1:2" ht="28.15" customHeight="1">
      <c r="A22" s="247" t="s">
        <v>1197</v>
      </c>
      <c r="B22" s="248"/>
    </row>
    <row r="23" spans="1:2" ht="28.15" customHeight="1">
      <c r="A23" s="247" t="s">
        <v>1202</v>
      </c>
      <c r="B23" s="248"/>
    </row>
    <row r="24" spans="1:2" ht="28.15" customHeight="1">
      <c r="A24" s="247" t="s">
        <v>1203</v>
      </c>
      <c r="B24" s="248"/>
    </row>
    <row r="25" spans="1:2" ht="28.15" customHeight="1">
      <c r="A25" s="247" t="s">
        <v>1204</v>
      </c>
      <c r="B25" s="248"/>
    </row>
    <row r="26" spans="1:2" ht="28.15" customHeight="1">
      <c r="A26" s="249" t="s">
        <v>1202</v>
      </c>
      <c r="B26" s="250"/>
    </row>
    <row r="27" spans="1:2" ht="28.15" customHeight="1">
      <c r="A27" s="247" t="s">
        <v>1205</v>
      </c>
      <c r="B27" s="248"/>
    </row>
    <row r="28" spans="1:2" ht="28.15" customHeight="1">
      <c r="A28" s="247" t="s">
        <v>1206</v>
      </c>
      <c r="B28" s="248"/>
    </row>
    <row r="29" spans="1:2" ht="28.15" customHeight="1">
      <c r="A29" s="247" t="s">
        <v>1197</v>
      </c>
      <c r="B29" s="248"/>
    </row>
    <row r="30" spans="1:2" ht="28.15" customHeight="1">
      <c r="A30" s="247" t="s">
        <v>1207</v>
      </c>
      <c r="B30" s="248"/>
    </row>
    <row r="31" spans="1:2" ht="28.15" customHeight="1">
      <c r="A31" s="247" t="s">
        <v>1208</v>
      </c>
      <c r="B31" s="248"/>
    </row>
    <row r="32" spans="1:2" ht="28.15" customHeight="1">
      <c r="A32" s="247" t="s">
        <v>1209</v>
      </c>
      <c r="B32" s="248"/>
    </row>
    <row r="33" spans="1:2" ht="28.15" customHeight="1">
      <c r="A33" s="247" t="s">
        <v>1210</v>
      </c>
      <c r="B33" s="248"/>
    </row>
    <row r="34" spans="1:2" ht="28.15" customHeight="1">
      <c r="A34" s="247" t="s">
        <v>1211</v>
      </c>
      <c r="B34" s="248"/>
    </row>
    <row r="35" spans="1:2" ht="28.15" customHeight="1">
      <c r="A35" s="247" t="s">
        <v>1210</v>
      </c>
      <c r="B35" s="248"/>
    </row>
    <row r="36" spans="1:2" ht="28.15" customHeight="1">
      <c r="A36" s="247" t="s">
        <v>1212</v>
      </c>
      <c r="B36" s="248"/>
    </row>
    <row r="37" spans="1:2" ht="28.15" customHeight="1">
      <c r="A37" s="247" t="s">
        <v>1213</v>
      </c>
      <c r="B37" s="248"/>
    </row>
    <row r="38" spans="1:2" ht="28.15" customHeight="1">
      <c r="A38" s="247" t="s">
        <v>1214</v>
      </c>
      <c r="B38" s="248"/>
    </row>
    <row r="39" spans="1:2" ht="28.15" customHeight="1">
      <c r="A39" s="247" t="s">
        <v>1215</v>
      </c>
      <c r="B39" s="248"/>
    </row>
    <row r="40" spans="1:2" ht="28.15" customHeight="1">
      <c r="A40" s="247" t="s">
        <v>1216</v>
      </c>
      <c r="B40" s="248"/>
    </row>
    <row r="41" spans="1:2" ht="28.15" customHeight="1">
      <c r="A41" s="247" t="s">
        <v>1217</v>
      </c>
      <c r="B41" s="248"/>
    </row>
    <row r="42" spans="1:2" ht="28.15" customHeight="1">
      <c r="A42" s="247" t="s">
        <v>1204</v>
      </c>
      <c r="B42" s="248"/>
    </row>
    <row r="43" spans="1:2" ht="28.15" customHeight="1">
      <c r="A43" s="247" t="s">
        <v>1218</v>
      </c>
      <c r="B43" s="248"/>
    </row>
    <row r="44" spans="1:2" ht="28.15" customHeight="1">
      <c r="A44" s="247" t="s">
        <v>1204</v>
      </c>
      <c r="B44" s="248"/>
    </row>
    <row r="45" spans="1:2" ht="28.15" customHeight="1">
      <c r="A45" s="247" t="s">
        <v>1219</v>
      </c>
      <c r="B45" s="248"/>
    </row>
    <row r="46" spans="1:2" ht="28.15" customHeight="1">
      <c r="A46" s="247" t="s">
        <v>1220</v>
      </c>
      <c r="B46" s="248"/>
    </row>
    <row r="47" spans="1:2" ht="28.15" customHeight="1">
      <c r="A47" s="247" t="s">
        <v>1221</v>
      </c>
      <c r="B47" s="248"/>
    </row>
    <row r="48" spans="1:2" ht="28.15" customHeight="1">
      <c r="A48" s="249" t="s">
        <v>1222</v>
      </c>
      <c r="B48" s="250"/>
    </row>
    <row r="49" spans="1:2" ht="20.25" customHeight="1">
      <c r="A49" s="360" t="s">
        <v>1182</v>
      </c>
      <c r="B49" s="360"/>
    </row>
    <row r="50" spans="1:2">
      <c r="B50" s="251"/>
    </row>
    <row r="51" spans="1:2">
      <c r="B51" s="251"/>
    </row>
    <row r="52" spans="1:2">
      <c r="B52" s="251"/>
    </row>
    <row r="53" spans="1:2">
      <c r="B53" s="251"/>
    </row>
    <row r="54" spans="1:2">
      <c r="B54" s="251"/>
    </row>
    <row r="55" spans="1:2">
      <c r="B55" s="251"/>
    </row>
    <row r="56" spans="1:2">
      <c r="B56" s="251"/>
    </row>
    <row r="57" spans="1:2">
      <c r="B57" s="251"/>
    </row>
    <row r="58" spans="1:2">
      <c r="B58" s="251"/>
    </row>
    <row r="59" spans="1:2">
      <c r="B59" s="251"/>
    </row>
    <row r="60" spans="1:2">
      <c r="B60" s="251"/>
    </row>
    <row r="61" spans="1:2">
      <c r="B61" s="251"/>
    </row>
    <row r="62" spans="1:2">
      <c r="B62" s="251"/>
    </row>
    <row r="63" spans="1:2">
      <c r="B63" s="251"/>
    </row>
    <row r="64" spans="1:2">
      <c r="B64" s="251"/>
    </row>
    <row r="65" spans="2:2">
      <c r="B65" s="251"/>
    </row>
    <row r="66" spans="2:2">
      <c r="B66" s="251"/>
    </row>
    <row r="67" spans="2:2">
      <c r="B67" s="251"/>
    </row>
    <row r="68" spans="2:2">
      <c r="B68" s="251"/>
    </row>
    <row r="69" spans="2:2">
      <c r="B69" s="251"/>
    </row>
    <row r="70" spans="2:2">
      <c r="B70" s="251"/>
    </row>
    <row r="71" spans="2:2">
      <c r="B71" s="251"/>
    </row>
    <row r="72" spans="2:2">
      <c r="B72" s="251"/>
    </row>
    <row r="73" spans="2:2">
      <c r="B73" s="251"/>
    </row>
    <row r="74" spans="2:2">
      <c r="B74" s="251"/>
    </row>
    <row r="75" spans="2:2">
      <c r="B75" s="251"/>
    </row>
    <row r="76" spans="2:2">
      <c r="B76" s="251"/>
    </row>
  </sheetData>
  <mergeCells count="2">
    <mergeCell ref="A2:B2"/>
    <mergeCell ref="A49:B49"/>
  </mergeCells>
  <phoneticPr fontId="33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4"/>
  <sheetViews>
    <sheetView topLeftCell="A3" workbookViewId="0">
      <selection activeCell="F6" sqref="F6:F14"/>
    </sheetView>
  </sheetViews>
  <sheetFormatPr defaultColWidth="9" defaultRowHeight="13.5"/>
  <cols>
    <col min="1" max="1" width="21.875" style="205" customWidth="1"/>
    <col min="2" max="3" width="11.875" style="205" customWidth="1"/>
    <col min="4" max="4" width="11.25" style="205" customWidth="1"/>
    <col min="5" max="5" width="13.125" style="205" customWidth="1"/>
    <col min="6" max="6" width="14.375" style="205" customWidth="1"/>
    <col min="7" max="7" width="8.375" style="205" hidden="1" customWidth="1"/>
    <col min="8" max="16384" width="9" style="205"/>
  </cols>
  <sheetData>
    <row r="1" spans="1:8" ht="20.25" customHeight="1">
      <c r="A1" s="1" t="s">
        <v>1223</v>
      </c>
      <c r="B1" s="206"/>
      <c r="C1" s="206"/>
      <c r="D1" s="206"/>
      <c r="E1" s="206"/>
      <c r="F1" s="206"/>
      <c r="G1" s="206"/>
    </row>
    <row r="2" spans="1:8" ht="54" customHeight="1">
      <c r="A2" s="351" t="s">
        <v>1224</v>
      </c>
      <c r="B2" s="351"/>
      <c r="C2" s="351"/>
      <c r="D2" s="351"/>
      <c r="E2" s="351"/>
      <c r="F2" s="351"/>
      <c r="G2" s="351"/>
      <c r="H2" s="207"/>
    </row>
    <row r="3" spans="1:8" ht="18.75" customHeight="1">
      <c r="A3" s="208"/>
      <c r="B3" s="206"/>
      <c r="C3" s="206"/>
      <c r="D3" s="206"/>
      <c r="E3" s="206"/>
      <c r="F3" s="231" t="s">
        <v>1225</v>
      </c>
    </row>
    <row r="4" spans="1:8" ht="30.75" customHeight="1">
      <c r="A4" s="345" t="s">
        <v>3</v>
      </c>
      <c r="B4" s="345" t="s">
        <v>4</v>
      </c>
      <c r="C4" s="344" t="s">
        <v>1226</v>
      </c>
      <c r="D4" s="344" t="s">
        <v>6</v>
      </c>
      <c r="E4" s="344"/>
      <c r="F4" s="344"/>
      <c r="G4" s="210" t="s">
        <v>1227</v>
      </c>
    </row>
    <row r="5" spans="1:8" ht="30.75" customHeight="1">
      <c r="A5" s="346"/>
      <c r="B5" s="346"/>
      <c r="C5" s="344"/>
      <c r="D5" s="16" t="s">
        <v>8</v>
      </c>
      <c r="E5" s="16" t="s">
        <v>9</v>
      </c>
      <c r="F5" s="16" t="s">
        <v>10</v>
      </c>
      <c r="G5" s="210"/>
    </row>
    <row r="6" spans="1:8" ht="30.75" customHeight="1">
      <c r="A6" s="210" t="s">
        <v>1228</v>
      </c>
      <c r="B6" s="224">
        <f>B7</f>
        <v>483143</v>
      </c>
      <c r="C6" s="224">
        <f>C7</f>
        <v>147201.22</v>
      </c>
      <c r="D6" s="224">
        <f>D7</f>
        <v>146772</v>
      </c>
      <c r="E6" s="224">
        <f>D6/C6*100</f>
        <v>99.708412742774797</v>
      </c>
      <c r="F6" s="225">
        <f>(D6-G6)/G6*100</f>
        <v>-44.592385662243501</v>
      </c>
      <c r="G6" s="232">
        <v>264895</v>
      </c>
    </row>
    <row r="7" spans="1:8" ht="35.1" customHeight="1">
      <c r="A7" s="233" t="s">
        <v>36</v>
      </c>
      <c r="B7" s="224">
        <f>SUM(B8:B12)</f>
        <v>483143</v>
      </c>
      <c r="C7" s="224">
        <f>SUM(C8:C12)</f>
        <v>147201.22</v>
      </c>
      <c r="D7" s="224">
        <f>SUM(D8:D12)</f>
        <v>146772</v>
      </c>
      <c r="E7" s="224">
        <f>D7/C7*100</f>
        <v>99.708412742774797</v>
      </c>
      <c r="F7" s="225">
        <f>(D7-G7)/G7*100</f>
        <v>-44.592385662243501</v>
      </c>
      <c r="G7" s="234">
        <v>264895</v>
      </c>
    </row>
    <row r="8" spans="1:8" ht="35.1" customHeight="1">
      <c r="A8" s="235" t="s">
        <v>37</v>
      </c>
      <c r="B8" s="236"/>
      <c r="C8" s="237"/>
      <c r="D8" s="238"/>
      <c r="E8" s="213"/>
      <c r="F8" s="216"/>
      <c r="G8" s="239"/>
    </row>
    <row r="9" spans="1:8" ht="35.1" customHeight="1">
      <c r="A9" s="235" t="s">
        <v>38</v>
      </c>
      <c r="B9" s="237"/>
      <c r="C9" s="237"/>
      <c r="D9" s="238"/>
      <c r="E9" s="213"/>
      <c r="F9" s="216"/>
      <c r="G9" s="239"/>
    </row>
    <row r="10" spans="1:8" ht="35.1" customHeight="1">
      <c r="A10" s="235" t="s">
        <v>39</v>
      </c>
      <c r="B10" s="9">
        <v>445476</v>
      </c>
      <c r="C10" s="9">
        <v>69097.22</v>
      </c>
      <c r="D10" s="9">
        <v>68665</v>
      </c>
      <c r="E10" s="213">
        <f>D10/C10*100</f>
        <v>99.374475557772101</v>
      </c>
      <c r="F10" s="216">
        <f>(D10-G10)/G10*100</f>
        <v>-60.735035110592598</v>
      </c>
      <c r="G10" s="217">
        <v>174876</v>
      </c>
    </row>
    <row r="11" spans="1:8" ht="35.1" customHeight="1">
      <c r="A11" s="235" t="s">
        <v>1229</v>
      </c>
      <c r="B11" s="9">
        <v>28200</v>
      </c>
      <c r="C11" s="9">
        <v>66000</v>
      </c>
      <c r="D11" s="9">
        <v>66000</v>
      </c>
      <c r="E11" s="213">
        <f t="shared" ref="E11:E14" si="0">D11/C11*100</f>
        <v>100</v>
      </c>
      <c r="F11" s="216">
        <f>(D11-G11)/G11*100</f>
        <v>-17.602996254681599</v>
      </c>
      <c r="G11" s="217">
        <v>80100</v>
      </c>
    </row>
    <row r="12" spans="1:8" ht="35.1" customHeight="1">
      <c r="A12" s="235" t="s">
        <v>1230</v>
      </c>
      <c r="B12" s="9">
        <v>9467</v>
      </c>
      <c r="C12" s="9">
        <v>12104</v>
      </c>
      <c r="D12" s="9">
        <v>12107</v>
      </c>
      <c r="E12" s="213">
        <f t="shared" si="0"/>
        <v>100.024785194977</v>
      </c>
      <c r="F12" s="216">
        <f>(D12-G12)/G12*100</f>
        <v>22.0586752696844</v>
      </c>
      <c r="G12" s="217">
        <v>9919</v>
      </c>
    </row>
    <row r="13" spans="1:8" ht="35.1" customHeight="1">
      <c r="A13" s="233" t="s">
        <v>42</v>
      </c>
      <c r="B13" s="10">
        <v>22049</v>
      </c>
      <c r="C13" s="10">
        <v>24293.38</v>
      </c>
      <c r="D13" s="10">
        <v>24293.38</v>
      </c>
      <c r="E13" s="224">
        <f t="shared" si="0"/>
        <v>100</v>
      </c>
      <c r="F13" s="225">
        <f>(D13-G13)/G13*100</f>
        <v>-1.1499837239583299</v>
      </c>
      <c r="G13" s="226">
        <v>24576</v>
      </c>
    </row>
    <row r="14" spans="1:8" ht="35.1" customHeight="1">
      <c r="A14" s="223" t="s">
        <v>43</v>
      </c>
      <c r="B14" s="224">
        <f>B7+B13</f>
        <v>505192</v>
      </c>
      <c r="C14" s="224">
        <f>C7+C13</f>
        <v>171494.6</v>
      </c>
      <c r="D14" s="224">
        <f>D7+D13</f>
        <v>171065.38</v>
      </c>
      <c r="E14" s="224">
        <f t="shared" si="0"/>
        <v>99.749718066924601</v>
      </c>
      <c r="F14" s="225">
        <f>(D14-G14)/G14*100</f>
        <v>-40.904138929288301</v>
      </c>
      <c r="G14" s="234">
        <v>289471</v>
      </c>
    </row>
  </sheetData>
  <mergeCells count="5">
    <mergeCell ref="A2:G2"/>
    <mergeCell ref="D4:F4"/>
    <mergeCell ref="A4:A5"/>
    <mergeCell ref="B4:B5"/>
    <mergeCell ref="C4:C5"/>
  </mergeCells>
  <phoneticPr fontId="33" type="noConversion"/>
  <pageMargins left="0.78680555555555598" right="0.59027777777777801" top="0.75138888888888899" bottom="0.75138888888888899" header="0.29861111111111099" footer="0.298611111111110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命名范围</vt:lpstr>
      </vt:variant>
      <vt:variant>
        <vt:i4>5</vt:i4>
      </vt:variant>
    </vt:vector>
  </HeadingPairs>
  <TitlesOfParts>
    <vt:vector size="36" baseType="lpstr">
      <vt:lpstr>表1.一般公共预算收入表</vt:lpstr>
      <vt:lpstr>表2.一般公共预算支出表</vt:lpstr>
      <vt:lpstr>表3.本级一般公共预算收入</vt:lpstr>
      <vt:lpstr>表4.本级一般公共预算支出</vt:lpstr>
      <vt:lpstr>表5.本级一般公共预算功能分类</vt:lpstr>
      <vt:lpstr>表6.本级一般预算基本支出经济分类</vt:lpstr>
      <vt:lpstr>表7.税收返还和转移支付决算表 </vt:lpstr>
      <vt:lpstr>表8.专项转移支付分地区分项目</vt:lpstr>
      <vt:lpstr>表9.基金（含转移支付）收入执行</vt:lpstr>
      <vt:lpstr>表10.基金（转移支付）支出执行</vt:lpstr>
      <vt:lpstr>表11.本级基金收入</vt:lpstr>
      <vt:lpstr>表12.本级基金支出</vt:lpstr>
      <vt:lpstr>表13.基金转移支付</vt:lpstr>
      <vt:lpstr>表14.国有资本经营预算收入表</vt:lpstr>
      <vt:lpstr>表15.国有资本经营预算支出表</vt:lpstr>
      <vt:lpstr>表16.本级国有资本收入表 </vt:lpstr>
      <vt:lpstr>表17.本级国有资本支出表</vt:lpstr>
      <vt:lpstr>表18.国资转移支付</vt:lpstr>
      <vt:lpstr>表19.社保基金收入执行 </vt:lpstr>
      <vt:lpstr>表20.社保基金支出执行 </vt:lpstr>
      <vt:lpstr>表21.社保基金结余 </vt:lpstr>
      <vt:lpstr>表22.本级社保收入</vt:lpstr>
      <vt:lpstr>表23.本级社保支出</vt:lpstr>
      <vt:lpstr>表24.本级社保结余</vt:lpstr>
      <vt:lpstr>表25.限额余额情况表</vt:lpstr>
      <vt:lpstr>表26.一般限额余额</vt:lpstr>
      <vt:lpstr>表27.专项限额余额</vt:lpstr>
      <vt:lpstr>表28.债券发行情况</vt:lpstr>
      <vt:lpstr>表29.还本付息情况</vt:lpstr>
      <vt:lpstr>表30.专项债券分用途表</vt:lpstr>
      <vt:lpstr>表31.债务情况决算表</vt:lpstr>
      <vt:lpstr>表1.一般公共预算收入表!Print_Titles</vt:lpstr>
      <vt:lpstr>表3.本级一般公共预算收入!Print_Titles</vt:lpstr>
      <vt:lpstr>表31.债务情况决算表!Print_Titles</vt:lpstr>
      <vt:lpstr>表6.本级一般预算基本支出经济分类!Print_Titles</vt:lpstr>
      <vt:lpstr>表8.专项转移支付分地区分项目!Print_Titles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2023-09-03T05:10:00Z</cp:lastPrinted>
  <dcterms:created xsi:type="dcterms:W3CDTF">2006-09-16T11:21:00Z</dcterms:created>
  <dcterms:modified xsi:type="dcterms:W3CDTF">2024-08-21T03:59:51Z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CFF3F8F090C94BD559468266495FCC1C</vt:lpwstr>
  </property>
</Properties>
</file>